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kant.uio.no\hf-hfsekr-felles\OK\Rapportering\Prognosenotat\IMK\2021\T1 2021\"/>
    </mc:Choice>
  </mc:AlternateContent>
  <xr:revisionPtr revIDLastSave="0" documentId="13_ncr:1_{5FD569EE-938D-4B30-B1EB-12AB65149AB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tsrapport" sheetId="3" r:id="rId1"/>
    <sheet name="Tiltaksrapport T1-2021" sheetId="2" r:id="rId2"/>
    <sheet name="Screen Cultures" sheetId="5" r:id="rId3"/>
    <sheet name="Living the Nordic Model" sheetId="4" r:id="rId4"/>
  </sheets>
  <definedNames>
    <definedName name="institutt">#REF!</definedName>
    <definedName name="institutt2">#REF!</definedName>
    <definedName name="SPP">#REF!</definedName>
    <definedName name="a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4" l="1"/>
  <c r="D38" i="4"/>
  <c r="C38" i="4"/>
  <c r="G21" i="4"/>
  <c r="F21" i="4"/>
  <c r="E21" i="4"/>
  <c r="D21" i="4"/>
  <c r="C21" i="4"/>
  <c r="F38" i="5"/>
  <c r="E38" i="5"/>
  <c r="D38" i="5"/>
  <c r="C38" i="5"/>
  <c r="G22" i="5"/>
  <c r="F22" i="5"/>
  <c r="E22" i="5"/>
  <c r="D22" i="5"/>
  <c r="C22" i="5"/>
  <c r="G19" i="5"/>
  <c r="F48" i="2"/>
  <c r="E48" i="2"/>
  <c r="D48" i="2"/>
  <c r="C48" i="2"/>
  <c r="B48" i="2"/>
  <c r="G67" i="3"/>
  <c r="F67" i="3"/>
  <c r="E67" i="3"/>
  <c r="D67" i="3"/>
  <c r="C67" i="3"/>
  <c r="F58" i="3"/>
  <c r="E58" i="3"/>
  <c r="D58" i="3"/>
  <c r="C58" i="3"/>
  <c r="G51" i="3"/>
  <c r="G37" i="3"/>
  <c r="G58" i="3" s="1"/>
  <c r="F37" i="3"/>
  <c r="G36" i="3"/>
  <c r="F36" i="3"/>
  <c r="G28" i="3"/>
  <c r="F28" i="3"/>
  <c r="E28" i="3"/>
  <c r="D28" i="3"/>
  <c r="C28" i="3"/>
  <c r="G7" i="3"/>
  <c r="G6" i="3"/>
</calcChain>
</file>

<file path=xl/sharedStrings.xml><?xml version="1.0" encoding="utf-8"?>
<sst xmlns="http://schemas.openxmlformats.org/spreadsheetml/2006/main" count="248" uniqueCount="106">
  <si>
    <t>IMK Basis</t>
  </si>
  <si>
    <t>Tiltak</t>
  </si>
  <si>
    <t>Avvik</t>
  </si>
  <si>
    <t>000000 Uspesifisert</t>
  </si>
  <si>
    <t>000010 Tildeling</t>
  </si>
  <si>
    <t>000888 Avregning/overføring</t>
  </si>
  <si>
    <t>100729 Frie midler til forskning</t>
  </si>
  <si>
    <t>101503 Tverrrfakultær satsing - Unpacking the Nordic Model</t>
  </si>
  <si>
    <t>108008 Seminarer og kompetanseutvikling av seniorforskere</t>
  </si>
  <si>
    <t>109016 Stimulering FoU-samarbeid</t>
  </si>
  <si>
    <t>120000 Forskningsprosjekt</t>
  </si>
  <si>
    <t>150002 Småforsk 2</t>
  </si>
  <si>
    <t>35xxxx Forskningsstøtte (personkoder/forskningsgruppe)</t>
  </si>
  <si>
    <t>400002 Veiledning forskerutdanning</t>
  </si>
  <si>
    <t>400009 Disputas og avhandlinger</t>
  </si>
  <si>
    <t>41xxxx Stipendiatmidler (personkoder)</t>
  </si>
  <si>
    <t>600000 Undervisning lavere grad</t>
  </si>
  <si>
    <t>610000 Undervisning høyere grad</t>
  </si>
  <si>
    <t>611100 Hovedfag veiledning</t>
  </si>
  <si>
    <t>682000 Faglig-sosiale tiltak st.progr.</t>
  </si>
  <si>
    <t>690004 Eksamensklage</t>
  </si>
  <si>
    <t>691000 Eksamen lavere grad</t>
  </si>
  <si>
    <t>691315 Tilsynssensor</t>
  </si>
  <si>
    <t>692000 Eksamen høyere grad</t>
  </si>
  <si>
    <t>800001 Bedømmelse vitenskapelig stilling</t>
  </si>
  <si>
    <t>800134 Seminarer</t>
  </si>
  <si>
    <t>800667 For Hverandre</t>
  </si>
  <si>
    <t>801007 Faglige arrangementer</t>
  </si>
  <si>
    <t>808009 Screen Cultures, Drift</t>
  </si>
  <si>
    <t>844004 Studentrekruttering</t>
  </si>
  <si>
    <t>890000 Uspesifisert faglig</t>
  </si>
  <si>
    <t>890003 Til disposisjon for bestyrer</t>
  </si>
  <si>
    <t>890021 Professornivå (lønnstiltak?)</t>
  </si>
  <si>
    <t>900001 Kontorhold</t>
  </si>
  <si>
    <t>900002 Velferdstiltak</t>
  </si>
  <si>
    <t>900015 Komitéarbeid</t>
  </si>
  <si>
    <t>900195 Other</t>
  </si>
  <si>
    <t>900331 Modernisering av lokaler</t>
  </si>
  <si>
    <t>901000 IT-tiltak</t>
  </si>
  <si>
    <t>990000 Administrasjon</t>
  </si>
  <si>
    <t>990018 Representasjon ledelsen</t>
  </si>
  <si>
    <t>990030 Databriller</t>
  </si>
  <si>
    <t>990100 Personalopplæring/kompetanseutvikling for administrativt ansatte</t>
  </si>
  <si>
    <t>Totalsum</t>
  </si>
  <si>
    <t>Overordnet rapport per T1 2021 totalt basis (dvs inkludert interne prosjekter)</t>
  </si>
  <si>
    <t>Values</t>
  </si>
  <si>
    <t>År</t>
  </si>
  <si>
    <t>Budsjett per 30.4.21</t>
  </si>
  <si>
    <t>Regnskap per 30.4.21</t>
  </si>
  <si>
    <t>Årsbudsjett</t>
  </si>
  <si>
    <t>Prognose per 30.4.21</t>
  </si>
  <si>
    <t>Art overført-innt-kost</t>
  </si>
  <si>
    <t>Artsrapport styringskart</t>
  </si>
  <si>
    <t>Overført fra i fjor</t>
  </si>
  <si>
    <t>Overført fra i fjor Totalt</t>
  </si>
  <si>
    <t>Inntekter</t>
  </si>
  <si>
    <t>Eksterne inntekter og bidrag</t>
  </si>
  <si>
    <t>Inntekt fra bevilgninger</t>
  </si>
  <si>
    <t>Salgs- og leieinntekter</t>
  </si>
  <si>
    <t>Inntekter Totalt</t>
  </si>
  <si>
    <t>Personalkostnader</t>
  </si>
  <si>
    <t>Fast lønn</t>
  </si>
  <si>
    <t>Feriepenger, AGA og pensjon</t>
  </si>
  <si>
    <t>Timelønn og honorarer</t>
  </si>
  <si>
    <t>Offentlige refusjoner</t>
  </si>
  <si>
    <t>Andre personalkostnader</t>
  </si>
  <si>
    <t>Personalkostnader Totalt</t>
  </si>
  <si>
    <t>Driftskostnader</t>
  </si>
  <si>
    <t>Kjøp av tjenester</t>
  </si>
  <si>
    <t>Andre driftskostnader</t>
  </si>
  <si>
    <t>Kurs, konferanser og reiser</t>
  </si>
  <si>
    <t>Driftskostnader Totalt</t>
  </si>
  <si>
    <t>Investeringer</t>
  </si>
  <si>
    <t>Investeringer Totalt</t>
  </si>
  <si>
    <t>Nettobidrag fra eksternfinansierte prosjekter</t>
  </si>
  <si>
    <t>Egenandel</t>
  </si>
  <si>
    <t>Frikjøp</t>
  </si>
  <si>
    <t>Overhead</t>
  </si>
  <si>
    <t>Nettobidrag fra eksternfinansierte prosjekter Totalt</t>
  </si>
  <si>
    <t>Overordnet rapport per T1 2021 (ekskludert internt prosjekt Screen Cultures og Living the Nordic Model)</t>
  </si>
  <si>
    <t>Teknisk korr Årsbudsjett for IB pga interne prosjekter</t>
  </si>
  <si>
    <t>Oppsummert resultat per T1</t>
  </si>
  <si>
    <t>Totalt resultat basis ekskl interne prosjekter</t>
  </si>
  <si>
    <t>ok</t>
  </si>
  <si>
    <t>Totalt resultat Screeen Cultures</t>
  </si>
  <si>
    <t>Toltalt resultat Living the Nordic Model</t>
  </si>
  <si>
    <t>Sum totalt resultat basis</t>
  </si>
  <si>
    <t>Tiltaksoversikt per T1 2021 (ekskl interne prosjekter)</t>
  </si>
  <si>
    <t>Kuben T1 2021</t>
  </si>
  <si>
    <t>Buddy pr. 30.4.21 (siste korr.)</t>
  </si>
  <si>
    <t>Endringer etter gjennomgang</t>
  </si>
  <si>
    <t xml:space="preserve">Økning pga overført ubrukte midler fra 2020 </t>
  </si>
  <si>
    <t>390000 Postdoc (personkoder)</t>
  </si>
  <si>
    <t>400013 Ph.d.-programmer drift</t>
  </si>
  <si>
    <t>Internprosjekt FPIII - Screen Cultures (000297)</t>
  </si>
  <si>
    <t>Regnskap og prognose per T1 2021</t>
  </si>
  <si>
    <t>Budsjett pr 31.3.21</t>
  </si>
  <si>
    <t>390554 Wilkins, Kim</t>
  </si>
  <si>
    <t>Langtidsprognose per T1 2021</t>
  </si>
  <si>
    <t>Internprosjekt 000292 Living the Nordic Model (UiO:Norden)</t>
  </si>
  <si>
    <t>Ekstratildeling stud ass kr 267 880</t>
  </si>
  <si>
    <t>Forlengelser og lønnsopprykk og korrigering inntekt/lønn iht faktiske personer som er tilsatt</t>
  </si>
  <si>
    <t>Endringen skyldes nettobidrag (EFP) og økte trygderefusjoner (kr 200 000)</t>
  </si>
  <si>
    <t>Forlengelse + div mindre endringner i T1 gjennomgang. Økning pga komp. hjemmekontor tot kr 336 000</t>
  </si>
  <si>
    <t>990062 Justering av prognose per T1</t>
  </si>
  <si>
    <t xml:space="preserve">Korrigeringslinje prognose T1 40% reduksjon av tot beløp 1,309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</si>
</sst>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3" xfId="0" applyBorder="1"/>
    <xf numFmtId="0" fontId="5" fillId="0" borderId="0" xfId="0" applyFont="1"/>
    <xf numFmtId="3" fontId="1" fillId="0" borderId="3" xfId="0" applyNumberFormat="1" applyFont="1" applyBorder="1"/>
    <xf numFmtId="3" fontId="3" fillId="2" borderId="3" xfId="0" applyNumberFormat="1" applyFont="1" applyFill="1" applyBorder="1"/>
    <xf numFmtId="3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/>
    </xf>
    <xf numFmtId="3" fontId="1" fillId="3" borderId="3" xfId="0" applyNumberFormat="1" applyFont="1" applyFill="1" applyBorder="1"/>
    <xf numFmtId="3" fontId="0" fillId="0" borderId="3" xfId="0" applyNumberFormat="1" applyBorder="1"/>
    <xf numFmtId="3" fontId="0" fillId="0" borderId="0" xfId="0" applyNumberFormat="1"/>
    <xf numFmtId="164" fontId="0" fillId="0" borderId="3" xfId="1" applyNumberFormat="1" applyFont="1" applyBorder="1"/>
    <xf numFmtId="0" fontId="0" fillId="0" borderId="1" xfId="0" applyBorder="1"/>
    <xf numFmtId="3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 wrapText="1"/>
    </xf>
    <xf numFmtId="0" fontId="0" fillId="0" borderId="9" xfId="0" applyBorder="1"/>
    <xf numFmtId="164" fontId="0" fillId="0" borderId="10" xfId="1" applyNumberFormat="1" applyFont="1" applyBorder="1"/>
    <xf numFmtId="164" fontId="6" fillId="0" borderId="3" xfId="1" applyNumberFormat="1" applyFont="1" applyBorder="1"/>
    <xf numFmtId="164" fontId="6" fillId="0" borderId="10" xfId="1" applyNumberFormat="1" applyFont="1" applyBorder="1"/>
    <xf numFmtId="164" fontId="0" fillId="0" borderId="0" xfId="1" applyNumberFormat="1" applyFont="1"/>
    <xf numFmtId="3" fontId="7" fillId="0" borderId="3" xfId="0" applyNumberFormat="1" applyFont="1" applyBorder="1"/>
    <xf numFmtId="0" fontId="1" fillId="4" borderId="11" xfId="0" applyFont="1" applyFill="1" applyBorder="1"/>
    <xf numFmtId="0" fontId="1" fillId="4" borderId="4" xfId="0" applyFont="1" applyFill="1" applyBorder="1"/>
    <xf numFmtId="164" fontId="1" fillId="4" borderId="4" xfId="1" applyNumberFormat="1" applyFont="1" applyFill="1" applyBorder="1"/>
    <xf numFmtId="164" fontId="0" fillId="0" borderId="0" xfId="0" applyNumberFormat="1"/>
    <xf numFmtId="0" fontId="1" fillId="0" borderId="0" xfId="0" applyFont="1"/>
    <xf numFmtId="3" fontId="1" fillId="5" borderId="1" xfId="0" applyNumberFormat="1" applyFont="1" applyFill="1" applyBorder="1"/>
    <xf numFmtId="0" fontId="7" fillId="5" borderId="3" xfId="0" applyFont="1" applyFill="1" applyBorder="1"/>
    <xf numFmtId="0" fontId="0" fillId="5" borderId="3" xfId="0" applyFill="1" applyBorder="1"/>
    <xf numFmtId="3" fontId="1" fillId="5" borderId="3" xfId="0" applyNumberFormat="1" applyFont="1" applyFill="1" applyBorder="1"/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/>
    </xf>
    <xf numFmtId="164" fontId="0" fillId="0" borderId="3" xfId="1" applyNumberFormat="1" applyFont="1" applyFill="1" applyBorder="1"/>
    <xf numFmtId="164" fontId="4" fillId="0" borderId="3" xfId="1" applyNumberFormat="1" applyFont="1" applyBorder="1"/>
    <xf numFmtId="164" fontId="0" fillId="0" borderId="0" xfId="1" applyNumberFormat="1" applyFont="1" applyFill="1"/>
    <xf numFmtId="164" fontId="0" fillId="6" borderId="3" xfId="1" applyNumberFormat="1" applyFont="1" applyFill="1" applyBorder="1"/>
    <xf numFmtId="0" fontId="8" fillId="0" borderId="0" xfId="0" applyFont="1"/>
    <xf numFmtId="3" fontId="1" fillId="7" borderId="3" xfId="0" applyNumberFormat="1" applyFont="1" applyFill="1" applyBorder="1"/>
    <xf numFmtId="3" fontId="1" fillId="0" borderId="0" xfId="0" applyNumberFormat="1" applyFont="1"/>
    <xf numFmtId="3" fontId="8" fillId="0" borderId="0" xfId="0" applyNumberFormat="1" applyFont="1"/>
    <xf numFmtId="3" fontId="0" fillId="4" borderId="3" xfId="0" applyNumberFormat="1" applyFill="1" applyBorder="1"/>
    <xf numFmtId="3" fontId="0" fillId="8" borderId="3" xfId="0" applyNumberFormat="1" applyFill="1" applyBorder="1"/>
    <xf numFmtId="3" fontId="0" fillId="9" borderId="3" xfId="0" applyNumberFormat="1" applyFill="1" applyBorder="1"/>
    <xf numFmtId="0" fontId="1" fillId="0" borderId="3" xfId="0" applyFont="1" applyBorder="1"/>
    <xf numFmtId="0" fontId="0" fillId="8" borderId="3" xfId="0" applyFill="1" applyBorder="1"/>
    <xf numFmtId="3" fontId="1" fillId="5" borderId="1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9" fontId="0" fillId="9" borderId="0" xfId="0" applyNumberFormat="1" applyFill="1"/>
    <xf numFmtId="0" fontId="0" fillId="9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CE2E-4882-4549-BF6D-4C6E4853064F}">
  <dimension ref="A1:L72"/>
  <sheetViews>
    <sheetView tabSelected="1" zoomScale="60" zoomScaleNormal="60" workbookViewId="0">
      <selection activeCell="I65" sqref="I65"/>
    </sheetView>
  </sheetViews>
  <sheetFormatPr baseColWidth="10" defaultColWidth="26" defaultRowHeight="14.5" x14ac:dyDescent="0.35"/>
  <cols>
    <col min="3" max="7" width="11.54296875" customWidth="1"/>
  </cols>
  <sheetData>
    <row r="1" spans="1:11" ht="18.5" x14ac:dyDescent="0.45">
      <c r="A1" s="2" t="s">
        <v>44</v>
      </c>
    </row>
    <row r="3" spans="1:11" x14ac:dyDescent="0.35">
      <c r="A3" s="3"/>
      <c r="B3" s="3"/>
      <c r="C3" s="3" t="s">
        <v>45</v>
      </c>
      <c r="D3" s="4" t="s">
        <v>46</v>
      </c>
      <c r="E3" s="3"/>
      <c r="F3" s="3"/>
      <c r="G3" s="3"/>
    </row>
    <row r="4" spans="1:11" ht="29" x14ac:dyDescent="0.35">
      <c r="A4" s="3"/>
      <c r="B4" s="3"/>
      <c r="C4" s="5" t="s">
        <v>47</v>
      </c>
      <c r="D4" s="5" t="s">
        <v>48</v>
      </c>
      <c r="E4" s="6" t="s">
        <v>2</v>
      </c>
      <c r="F4" s="5" t="s">
        <v>49</v>
      </c>
      <c r="G4" s="7" t="s">
        <v>50</v>
      </c>
    </row>
    <row r="5" spans="1:11" x14ac:dyDescent="0.35">
      <c r="A5" s="3" t="s">
        <v>51</v>
      </c>
      <c r="B5" s="3" t="s">
        <v>52</v>
      </c>
      <c r="C5" s="8">
        <v>2021</v>
      </c>
      <c r="D5" s="8">
        <v>2021</v>
      </c>
      <c r="E5" s="8">
        <v>2021</v>
      </c>
      <c r="F5" s="8">
        <v>2021</v>
      </c>
      <c r="G5" s="8">
        <v>2021</v>
      </c>
    </row>
    <row r="6" spans="1:11" x14ac:dyDescent="0.35">
      <c r="A6" s="9" t="s">
        <v>53</v>
      </c>
      <c r="B6" s="10" t="s">
        <v>53</v>
      </c>
      <c r="C6" s="10">
        <v>-2265610.9</v>
      </c>
      <c r="D6" s="10">
        <v>-2265610.9</v>
      </c>
      <c r="E6" s="10">
        <v>0</v>
      </c>
      <c r="F6" s="10">
        <v>-2265610.9</v>
      </c>
      <c r="G6" s="10">
        <f>F6</f>
        <v>-2265610.9</v>
      </c>
      <c r="H6" s="11"/>
      <c r="K6" s="11"/>
    </row>
    <row r="7" spans="1:11" x14ac:dyDescent="0.35">
      <c r="A7" s="9" t="s">
        <v>54</v>
      </c>
      <c r="B7" s="9"/>
      <c r="C7" s="9">
        <v>-2265610.9</v>
      </c>
      <c r="D7" s="9">
        <v>-2265610.9</v>
      </c>
      <c r="E7" s="9">
        <v>0</v>
      </c>
      <c r="F7" s="9">
        <v>-2265610.9</v>
      </c>
      <c r="G7" s="9">
        <f>F7</f>
        <v>-2265610.9</v>
      </c>
      <c r="H7" s="11"/>
      <c r="K7" s="11"/>
    </row>
    <row r="8" spans="1:11" x14ac:dyDescent="0.35">
      <c r="A8" s="9" t="s">
        <v>55</v>
      </c>
      <c r="B8" s="10" t="s">
        <v>56</v>
      </c>
      <c r="C8" s="1"/>
      <c r="D8" s="12">
        <v>0</v>
      </c>
      <c r="E8" s="12">
        <v>0</v>
      </c>
      <c r="F8" s="1"/>
      <c r="G8" s="13"/>
      <c r="H8" s="11"/>
      <c r="K8" s="11"/>
    </row>
    <row r="9" spans="1:11" x14ac:dyDescent="0.35">
      <c r="A9" s="9"/>
      <c r="B9" s="10" t="s">
        <v>57</v>
      </c>
      <c r="C9" s="10">
        <v>-12675379.419999998</v>
      </c>
      <c r="D9" s="10">
        <v>-12370313</v>
      </c>
      <c r="E9" s="10">
        <v>-305066.41999999806</v>
      </c>
      <c r="F9" s="10">
        <v>-37734236.509999998</v>
      </c>
      <c r="G9" s="10">
        <v>-36911280.5</v>
      </c>
      <c r="H9" s="11"/>
      <c r="K9" s="11"/>
    </row>
    <row r="10" spans="1:11" x14ac:dyDescent="0.35">
      <c r="A10" s="9"/>
      <c r="B10" s="10" t="s">
        <v>58</v>
      </c>
      <c r="C10" s="10">
        <v>-6666.68</v>
      </c>
      <c r="D10" s="10"/>
      <c r="E10" s="10">
        <v>-6666.68</v>
      </c>
      <c r="F10" s="10">
        <v>-20000.04</v>
      </c>
      <c r="G10" s="10">
        <v>-20000</v>
      </c>
      <c r="H10" s="11"/>
      <c r="K10" s="11"/>
    </row>
    <row r="11" spans="1:11" x14ac:dyDescent="0.35">
      <c r="A11" s="9" t="s">
        <v>59</v>
      </c>
      <c r="B11" s="9"/>
      <c r="C11" s="9">
        <v>-12682046.099999998</v>
      </c>
      <c r="D11" s="9">
        <v>-12370313</v>
      </c>
      <c r="E11" s="9">
        <v>-311733.09999999776</v>
      </c>
      <c r="F11" s="9">
        <v>-37754236.549999997</v>
      </c>
      <c r="G11" s="9">
        <v>-36931280.5</v>
      </c>
      <c r="H11" s="11"/>
      <c r="K11" s="11"/>
    </row>
    <row r="12" spans="1:11" x14ac:dyDescent="0.35">
      <c r="A12" s="9" t="s">
        <v>60</v>
      </c>
      <c r="B12" s="10" t="s">
        <v>61</v>
      </c>
      <c r="C12" s="10">
        <v>8380325.5700000012</v>
      </c>
      <c r="D12" s="10">
        <v>8919979.950000003</v>
      </c>
      <c r="E12" s="10">
        <v>-539654.38000000175</v>
      </c>
      <c r="F12" s="10">
        <v>25448336</v>
      </c>
      <c r="G12" s="10">
        <v>24684062.934902325</v>
      </c>
      <c r="H12" s="11"/>
      <c r="K12" s="11"/>
    </row>
    <row r="13" spans="1:11" x14ac:dyDescent="0.35">
      <c r="A13" s="9"/>
      <c r="B13" s="10" t="s">
        <v>62</v>
      </c>
      <c r="C13" s="10">
        <v>3602725.120000002</v>
      </c>
      <c r="D13" s="10">
        <v>3782919.3099999973</v>
      </c>
      <c r="E13" s="10">
        <v>-180194.18999999529</v>
      </c>
      <c r="F13" s="10">
        <v>10981300.350000001</v>
      </c>
      <c r="G13" s="10">
        <v>10733278.227418356</v>
      </c>
      <c r="H13" s="11"/>
      <c r="K13" s="11"/>
    </row>
    <row r="14" spans="1:11" x14ac:dyDescent="0.35">
      <c r="A14" s="9"/>
      <c r="B14" s="10" t="s">
        <v>63</v>
      </c>
      <c r="C14" s="10">
        <v>321249.47000000003</v>
      </c>
      <c r="D14" s="10">
        <v>671146.67999999993</v>
      </c>
      <c r="E14" s="10">
        <v>-349897.2099999999</v>
      </c>
      <c r="F14" s="10">
        <v>1084777.8299999998</v>
      </c>
      <c r="G14" s="10">
        <v>1345934.0399949742</v>
      </c>
      <c r="H14" s="11"/>
      <c r="K14" s="11"/>
    </row>
    <row r="15" spans="1:11" x14ac:dyDescent="0.35">
      <c r="A15" s="9"/>
      <c r="B15" s="10" t="s">
        <v>64</v>
      </c>
      <c r="C15" s="10">
        <v>-233333.36000000002</v>
      </c>
      <c r="D15" s="10">
        <v>-758839.54</v>
      </c>
      <c r="E15" s="10">
        <v>525506.18000000005</v>
      </c>
      <c r="F15" s="10">
        <v>-700000.08000000007</v>
      </c>
      <c r="G15" s="10">
        <v>-900000</v>
      </c>
      <c r="H15" s="11"/>
      <c r="K15" s="11"/>
    </row>
    <row r="16" spans="1:11" x14ac:dyDescent="0.35">
      <c r="A16" s="9"/>
      <c r="B16" s="10" t="s">
        <v>65</v>
      </c>
      <c r="C16" s="10">
        <v>331476.67999999993</v>
      </c>
      <c r="D16" s="10">
        <v>158355.02000000002</v>
      </c>
      <c r="E16" s="10">
        <v>173121.65999999992</v>
      </c>
      <c r="F16" s="10">
        <v>697502.04</v>
      </c>
      <c r="G16" s="14">
        <v>563701</v>
      </c>
      <c r="H16" s="11"/>
      <c r="K16" s="11"/>
    </row>
    <row r="17" spans="1:11" x14ac:dyDescent="0.35">
      <c r="A17" s="9" t="s">
        <v>66</v>
      </c>
      <c r="B17" s="9"/>
      <c r="C17" s="9">
        <v>12402443.480000004</v>
      </c>
      <c r="D17" s="9">
        <v>12773561.419999998</v>
      </c>
      <c r="E17" s="9">
        <v>-371117.9400000181</v>
      </c>
      <c r="F17" s="9">
        <v>37511916.140000001</v>
      </c>
      <c r="G17" s="9">
        <v>36426976.202315658</v>
      </c>
      <c r="H17" s="11"/>
      <c r="K17" s="11"/>
    </row>
    <row r="18" spans="1:11" x14ac:dyDescent="0.35">
      <c r="A18" s="9" t="s">
        <v>67</v>
      </c>
      <c r="B18" s="10" t="s">
        <v>68</v>
      </c>
      <c r="C18" s="10"/>
      <c r="D18" s="10">
        <v>29470.41</v>
      </c>
      <c r="E18" s="10">
        <v>-29470.41</v>
      </c>
      <c r="F18" s="10"/>
      <c r="G18" s="10"/>
      <c r="H18" s="11"/>
      <c r="K18" s="11"/>
    </row>
    <row r="19" spans="1:11" x14ac:dyDescent="0.35">
      <c r="A19" s="9"/>
      <c r="B19" s="10" t="s">
        <v>69</v>
      </c>
      <c r="C19" s="10">
        <v>155000</v>
      </c>
      <c r="D19" s="10">
        <v>177923.96999999994</v>
      </c>
      <c r="E19" s="10">
        <v>-22923.969999999943</v>
      </c>
      <c r="F19" s="10">
        <v>500000</v>
      </c>
      <c r="G19" s="10">
        <v>620000</v>
      </c>
      <c r="H19" s="11"/>
      <c r="K19" s="11"/>
    </row>
    <row r="20" spans="1:11" x14ac:dyDescent="0.35">
      <c r="A20" s="9"/>
      <c r="B20" s="10" t="s">
        <v>70</v>
      </c>
      <c r="C20" s="10">
        <v>479585.60000000009</v>
      </c>
      <c r="D20" s="10">
        <v>30111.160000000011</v>
      </c>
      <c r="E20" s="10">
        <v>449474.44000000006</v>
      </c>
      <c r="F20" s="10">
        <v>2302163.9500000002</v>
      </c>
      <c r="G20" s="10">
        <v>1628698</v>
      </c>
      <c r="H20" s="11"/>
      <c r="K20" s="11"/>
    </row>
    <row r="21" spans="1:11" x14ac:dyDescent="0.35">
      <c r="A21" s="9" t="s">
        <v>71</v>
      </c>
      <c r="B21" s="9"/>
      <c r="C21" s="9">
        <v>634585.60000000009</v>
      </c>
      <c r="D21" s="9">
        <v>237505.53999999995</v>
      </c>
      <c r="E21" s="9">
        <v>397080.06000000006</v>
      </c>
      <c r="F21" s="9">
        <v>2802163.95</v>
      </c>
      <c r="G21" s="9">
        <v>2248698</v>
      </c>
      <c r="H21" s="11"/>
      <c r="K21" s="11"/>
    </row>
    <row r="22" spans="1:11" x14ac:dyDescent="0.35">
      <c r="A22" s="9" t="s">
        <v>72</v>
      </c>
      <c r="B22" s="10" t="s">
        <v>72</v>
      </c>
      <c r="C22" s="10">
        <v>69750</v>
      </c>
      <c r="D22" s="10">
        <v>60544.809999999961</v>
      </c>
      <c r="E22" s="10">
        <v>9205.1900000000387</v>
      </c>
      <c r="F22" s="10">
        <v>225000</v>
      </c>
      <c r="G22" s="10">
        <v>225000</v>
      </c>
      <c r="H22" s="11"/>
      <c r="K22" s="11"/>
    </row>
    <row r="23" spans="1:11" x14ac:dyDescent="0.35">
      <c r="A23" s="9" t="s">
        <v>73</v>
      </c>
      <c r="B23" s="9"/>
      <c r="C23" s="9">
        <v>69750</v>
      </c>
      <c r="D23" s="9">
        <v>60544.809999999961</v>
      </c>
      <c r="E23" s="9">
        <v>9205.1900000000387</v>
      </c>
      <c r="F23" s="9">
        <v>225000</v>
      </c>
      <c r="G23" s="9">
        <v>225000</v>
      </c>
      <c r="H23" s="11"/>
      <c r="K23" s="11"/>
    </row>
    <row r="24" spans="1:11" x14ac:dyDescent="0.35">
      <c r="A24" s="9" t="s">
        <v>74</v>
      </c>
      <c r="B24" s="10" t="s">
        <v>75</v>
      </c>
      <c r="C24" s="10">
        <v>709647.81</v>
      </c>
      <c r="D24" s="10">
        <v>978416.78000000026</v>
      </c>
      <c r="E24" s="10">
        <v>-268768.9700000002</v>
      </c>
      <c r="F24" s="10">
        <v>2151499.9700000002</v>
      </c>
      <c r="G24" s="10">
        <v>2683834.0800733082</v>
      </c>
      <c r="H24" s="11"/>
      <c r="K24" s="11"/>
    </row>
    <row r="25" spans="1:11" x14ac:dyDescent="0.35">
      <c r="A25" s="9"/>
      <c r="B25" s="10" t="s">
        <v>76</v>
      </c>
      <c r="C25" s="10">
        <v>-1222431.9900000002</v>
      </c>
      <c r="D25" s="10">
        <v>-1659853</v>
      </c>
      <c r="E25" s="10">
        <v>437421.00999999978</v>
      </c>
      <c r="F25" s="10">
        <v>-3519601.71</v>
      </c>
      <c r="G25" s="10">
        <v>-3715106.666666667</v>
      </c>
      <c r="H25" s="11"/>
      <c r="K25" s="11"/>
    </row>
    <row r="26" spans="1:11" x14ac:dyDescent="0.35">
      <c r="A26" s="9"/>
      <c r="B26" s="10" t="s">
        <v>77</v>
      </c>
      <c r="C26" s="10">
        <v>-1027106.86</v>
      </c>
      <c r="D26" s="10">
        <v>-1199649.2700000003</v>
      </c>
      <c r="E26" s="10">
        <v>172542.41000000027</v>
      </c>
      <c r="F26" s="10">
        <v>-2806827.62</v>
      </c>
      <c r="G26" s="10">
        <v>-4017839.569558796</v>
      </c>
      <c r="H26" s="11"/>
      <c r="K26" s="11"/>
    </row>
    <row r="27" spans="1:11" x14ac:dyDescent="0.35">
      <c r="A27" s="9" t="s">
        <v>78</v>
      </c>
      <c r="B27" s="9"/>
      <c r="C27" s="9">
        <v>-1539891.04</v>
      </c>
      <c r="D27" s="9">
        <v>-1881085.49</v>
      </c>
      <c r="E27" s="9">
        <v>341194.44999999949</v>
      </c>
      <c r="F27" s="9">
        <v>-4174929.36</v>
      </c>
      <c r="G27" s="9">
        <v>-5049112.1561521553</v>
      </c>
      <c r="H27" s="11"/>
      <c r="K27" s="11"/>
    </row>
    <row r="28" spans="1:11" x14ac:dyDescent="0.35">
      <c r="A28" s="3" t="s">
        <v>43</v>
      </c>
      <c r="B28" s="3"/>
      <c r="C28" s="3">
        <f>C7+C11+C17+C21+C23+C27</f>
        <v>-3380768.9599999939</v>
      </c>
      <c r="D28" s="3">
        <f t="shared" ref="D28:G28" si="0">D7+D11+D17+D21+D23+D27</f>
        <v>-3445397.620000002</v>
      </c>
      <c r="E28" s="3">
        <f t="shared" si="0"/>
        <v>64628.659999983734</v>
      </c>
      <c r="F28" s="3">
        <f t="shared" si="0"/>
        <v>-3655696.7199999946</v>
      </c>
      <c r="G28" s="3">
        <f t="shared" si="0"/>
        <v>-5345329.3538364954</v>
      </c>
      <c r="H28" s="11"/>
    </row>
    <row r="29" spans="1:11" x14ac:dyDescent="0.35">
      <c r="C29" s="11"/>
      <c r="D29" s="11"/>
      <c r="E29" s="11"/>
      <c r="F29" s="11"/>
      <c r="G29" s="11"/>
    </row>
    <row r="31" spans="1:11" ht="18.5" x14ac:dyDescent="0.45">
      <c r="A31" s="2" t="s">
        <v>79</v>
      </c>
    </row>
    <row r="33" spans="1:8" x14ac:dyDescent="0.35">
      <c r="A33" s="3"/>
      <c r="B33" s="3"/>
      <c r="C33" s="3" t="s">
        <v>45</v>
      </c>
      <c r="D33" s="4" t="s">
        <v>46</v>
      </c>
      <c r="E33" s="3"/>
      <c r="F33" s="3"/>
      <c r="G33" s="3"/>
    </row>
    <row r="34" spans="1:8" ht="29" x14ac:dyDescent="0.35">
      <c r="A34" s="3"/>
      <c r="B34" s="3"/>
      <c r="C34" s="5" t="s">
        <v>47</v>
      </c>
      <c r="D34" s="5" t="s">
        <v>48</v>
      </c>
      <c r="E34" s="6" t="s">
        <v>2</v>
      </c>
      <c r="F34" s="5" t="s">
        <v>49</v>
      </c>
      <c r="G34" s="7" t="s">
        <v>50</v>
      </c>
    </row>
    <row r="35" spans="1:8" x14ac:dyDescent="0.35">
      <c r="A35" s="3" t="s">
        <v>51</v>
      </c>
      <c r="B35" s="3" t="s">
        <v>52</v>
      </c>
      <c r="C35" s="8">
        <v>2021</v>
      </c>
      <c r="D35" s="8">
        <v>2021</v>
      </c>
      <c r="E35" s="8">
        <v>2021</v>
      </c>
      <c r="F35" s="8">
        <v>2021</v>
      </c>
      <c r="G35" s="8">
        <v>2021</v>
      </c>
    </row>
    <row r="36" spans="1:8" x14ac:dyDescent="0.35">
      <c r="A36" s="9" t="s">
        <v>53</v>
      </c>
      <c r="B36" s="10" t="s">
        <v>53</v>
      </c>
      <c r="C36" s="10">
        <v>926862.77</v>
      </c>
      <c r="D36" s="10">
        <v>926862.77</v>
      </c>
      <c r="E36" s="10"/>
      <c r="F36" s="10">
        <f>D36</f>
        <v>926862.77</v>
      </c>
      <c r="G36" s="10">
        <f>D36</f>
        <v>926862.77</v>
      </c>
      <c r="H36" t="s">
        <v>80</v>
      </c>
    </row>
    <row r="37" spans="1:8" x14ac:dyDescent="0.35">
      <c r="A37" s="9" t="s">
        <v>54</v>
      </c>
      <c r="B37" s="9"/>
      <c r="C37" s="9">
        <v>926862.77</v>
      </c>
      <c r="D37" s="9">
        <v>926862.77</v>
      </c>
      <c r="E37" s="9"/>
      <c r="F37" s="9">
        <f>D37</f>
        <v>926862.77</v>
      </c>
      <c r="G37" s="9">
        <f>D37</f>
        <v>926862.77</v>
      </c>
    </row>
    <row r="38" spans="1:8" x14ac:dyDescent="0.35">
      <c r="A38" s="9" t="s">
        <v>55</v>
      </c>
      <c r="B38" s="10" t="s">
        <v>56</v>
      </c>
      <c r="C38" s="1"/>
      <c r="D38" s="12"/>
      <c r="E38" s="12"/>
      <c r="F38" s="1"/>
      <c r="G38" s="13"/>
      <c r="H38" s="11"/>
    </row>
    <row r="39" spans="1:8" x14ac:dyDescent="0.35">
      <c r="A39" s="9"/>
      <c r="B39" s="10" t="s">
        <v>57</v>
      </c>
      <c r="C39" s="10">
        <v>-10379597.08</v>
      </c>
      <c r="D39" s="10">
        <v>-10685249</v>
      </c>
      <c r="E39" s="10">
        <v>305651.91999999993</v>
      </c>
      <c r="F39" s="10">
        <v>-32761346.960000001</v>
      </c>
      <c r="G39" s="10">
        <v>-31938391</v>
      </c>
      <c r="H39" s="11"/>
    </row>
    <row r="40" spans="1:8" x14ac:dyDescent="0.35">
      <c r="A40" s="9"/>
      <c r="B40" s="10" t="s">
        <v>58</v>
      </c>
      <c r="C40" s="10">
        <v>-6666.68</v>
      </c>
      <c r="D40" s="10"/>
      <c r="E40" s="10">
        <v>-6666.68</v>
      </c>
      <c r="F40" s="10">
        <v>-20000.04</v>
      </c>
      <c r="G40" s="10">
        <v>-20000</v>
      </c>
      <c r="H40" s="11"/>
    </row>
    <row r="41" spans="1:8" x14ac:dyDescent="0.35">
      <c r="A41" s="9" t="s">
        <v>59</v>
      </c>
      <c r="B41" s="9"/>
      <c r="C41" s="9">
        <v>-10386263.76</v>
      </c>
      <c r="D41" s="9">
        <v>-10685249</v>
      </c>
      <c r="E41" s="9">
        <v>298985.24000000022</v>
      </c>
      <c r="F41" s="9">
        <v>-32781347</v>
      </c>
      <c r="G41" s="9">
        <v>-31958391</v>
      </c>
      <c r="H41" s="11"/>
    </row>
    <row r="42" spans="1:8" x14ac:dyDescent="0.35">
      <c r="A42" s="9" t="s">
        <v>60</v>
      </c>
      <c r="B42" s="10" t="s">
        <v>61</v>
      </c>
      <c r="C42" s="10">
        <v>7386026.25</v>
      </c>
      <c r="D42" s="10">
        <v>8032398.5500000026</v>
      </c>
      <c r="E42" s="10">
        <v>-646372.30000000261</v>
      </c>
      <c r="F42" s="10">
        <v>22670633.93</v>
      </c>
      <c r="G42" s="10">
        <v>22220356.84172269</v>
      </c>
      <c r="H42" s="11"/>
    </row>
    <row r="43" spans="1:8" x14ac:dyDescent="0.35">
      <c r="A43" s="9"/>
      <c r="B43" s="10" t="s">
        <v>62</v>
      </c>
      <c r="C43" s="10">
        <v>3189574.2000000016</v>
      </c>
      <c r="D43" s="10">
        <v>3415622.3600000008</v>
      </c>
      <c r="E43" s="10">
        <v>-226048.15999999922</v>
      </c>
      <c r="F43" s="10">
        <v>9827110.3600000013</v>
      </c>
      <c r="G43" s="10">
        <v>9709559.7006116975</v>
      </c>
      <c r="H43" s="11"/>
    </row>
    <row r="44" spans="1:8" x14ac:dyDescent="0.35">
      <c r="A44" s="9"/>
      <c r="B44" s="10" t="s">
        <v>63</v>
      </c>
      <c r="C44" s="10">
        <v>321249.47000000003</v>
      </c>
      <c r="D44" s="10">
        <v>651127.31999999995</v>
      </c>
      <c r="E44" s="10">
        <v>-329877.84999999992</v>
      </c>
      <c r="F44" s="10">
        <v>1084777.8299999998</v>
      </c>
      <c r="G44" s="10">
        <v>1345934.0399949742</v>
      </c>
      <c r="H44" s="11"/>
    </row>
    <row r="45" spans="1:8" x14ac:dyDescent="0.35">
      <c r="A45" s="9"/>
      <c r="B45" s="10" t="s">
        <v>64</v>
      </c>
      <c r="C45" s="10">
        <v>-233333.36000000002</v>
      </c>
      <c r="D45" s="10">
        <v>-759517.54</v>
      </c>
      <c r="E45" s="10">
        <v>526184.18000000005</v>
      </c>
      <c r="F45" s="10">
        <v>-700000.08000000007</v>
      </c>
      <c r="G45" s="10">
        <v>-900000</v>
      </c>
      <c r="H45" s="11"/>
    </row>
    <row r="46" spans="1:8" x14ac:dyDescent="0.35">
      <c r="A46" s="9"/>
      <c r="B46" s="10" t="s">
        <v>65</v>
      </c>
      <c r="C46" s="10">
        <v>-319816.12</v>
      </c>
      <c r="D46" s="10">
        <v>-337524.98000000004</v>
      </c>
      <c r="E46" s="10">
        <v>17708.860000000044</v>
      </c>
      <c r="F46" s="10">
        <v>-726859.56</v>
      </c>
      <c r="G46" s="10">
        <v>-637622.59999999986</v>
      </c>
      <c r="H46" s="11"/>
    </row>
    <row r="47" spans="1:8" x14ac:dyDescent="0.35">
      <c r="A47" s="9" t="s">
        <v>66</v>
      </c>
      <c r="B47" s="9"/>
      <c r="C47" s="9">
        <v>10343700.440000003</v>
      </c>
      <c r="D47" s="9">
        <v>11002105.710000005</v>
      </c>
      <c r="E47" s="9">
        <v>-658405.27000000328</v>
      </c>
      <c r="F47" s="9">
        <v>32155662.48</v>
      </c>
      <c r="G47" s="9">
        <v>31738227.982329357</v>
      </c>
      <c r="H47" s="11"/>
    </row>
    <row r="48" spans="1:8" x14ac:dyDescent="0.35">
      <c r="A48" s="9" t="s">
        <v>67</v>
      </c>
      <c r="B48" s="10" t="s">
        <v>68</v>
      </c>
      <c r="C48" s="10"/>
      <c r="D48" s="10">
        <v>29470.41</v>
      </c>
      <c r="E48" s="10">
        <v>-29470.41</v>
      </c>
      <c r="F48" s="10"/>
      <c r="G48" s="10"/>
      <c r="H48" s="11"/>
    </row>
    <row r="49" spans="1:12" x14ac:dyDescent="0.35">
      <c r="A49" s="9"/>
      <c r="B49" s="10" t="s">
        <v>69</v>
      </c>
      <c r="C49" s="10">
        <v>155000</v>
      </c>
      <c r="D49" s="10">
        <v>152506.63999999996</v>
      </c>
      <c r="E49" s="10">
        <v>2493.3600000000442</v>
      </c>
      <c r="F49" s="10">
        <v>500000</v>
      </c>
      <c r="G49" s="10">
        <v>620000</v>
      </c>
      <c r="H49" s="11"/>
    </row>
    <row r="50" spans="1:12" x14ac:dyDescent="0.35">
      <c r="A50" s="9"/>
      <c r="B50" s="10" t="s">
        <v>70</v>
      </c>
      <c r="C50" s="10">
        <v>305197.64000000007</v>
      </c>
      <c r="D50" s="10">
        <v>30111.160000000011</v>
      </c>
      <c r="E50" s="10">
        <v>275086.48000000004</v>
      </c>
      <c r="F50" s="10">
        <v>1309000.07</v>
      </c>
      <c r="G50" s="10">
        <v>736390</v>
      </c>
      <c r="H50" s="11"/>
      <c r="J50" s="54"/>
      <c r="K50" s="55"/>
      <c r="L50" s="55"/>
    </row>
    <row r="51" spans="1:12" x14ac:dyDescent="0.35">
      <c r="A51" s="9" t="s">
        <v>71</v>
      </c>
      <c r="B51" s="9"/>
      <c r="C51" s="9">
        <v>460197.64000000007</v>
      </c>
      <c r="D51" s="9">
        <v>212088.20999999996</v>
      </c>
      <c r="E51" s="9">
        <v>248109.43000000008</v>
      </c>
      <c r="F51" s="9">
        <v>1809000.07</v>
      </c>
      <c r="G51" s="9">
        <f>SUM(G48:G50)</f>
        <v>1356390</v>
      </c>
      <c r="H51" s="11"/>
      <c r="J51" s="55"/>
      <c r="K51" s="55"/>
      <c r="L51" s="55"/>
    </row>
    <row r="52" spans="1:12" x14ac:dyDescent="0.35">
      <c r="A52" s="9" t="s">
        <v>72</v>
      </c>
      <c r="B52" s="10" t="s">
        <v>72</v>
      </c>
      <c r="C52" s="10">
        <v>69750</v>
      </c>
      <c r="D52" s="10">
        <v>60544.809999999838</v>
      </c>
      <c r="E52" s="10">
        <v>9205.1900000001624</v>
      </c>
      <c r="F52" s="10">
        <v>225000</v>
      </c>
      <c r="G52" s="10">
        <v>225000</v>
      </c>
      <c r="H52" s="11"/>
      <c r="J52" s="55"/>
      <c r="K52" s="55"/>
      <c r="L52" s="55"/>
    </row>
    <row r="53" spans="1:12" x14ac:dyDescent="0.35">
      <c r="A53" s="9" t="s">
        <v>73</v>
      </c>
      <c r="B53" s="9"/>
      <c r="C53" s="9">
        <v>69750</v>
      </c>
      <c r="D53" s="9">
        <v>60544.809999999838</v>
      </c>
      <c r="E53" s="9">
        <v>9205.1900000001624</v>
      </c>
      <c r="F53" s="9">
        <v>225000</v>
      </c>
      <c r="G53" s="9">
        <v>225000</v>
      </c>
      <c r="H53" s="11"/>
    </row>
    <row r="54" spans="1:12" x14ac:dyDescent="0.35">
      <c r="A54" s="9" t="s">
        <v>74</v>
      </c>
      <c r="B54" s="10" t="s">
        <v>75</v>
      </c>
      <c r="C54" s="10">
        <v>709647.81</v>
      </c>
      <c r="D54" s="10">
        <v>978416.78000000026</v>
      </c>
      <c r="E54" s="10">
        <v>-268768.9700000002</v>
      </c>
      <c r="F54" s="10">
        <v>2151499.9700000002</v>
      </c>
      <c r="G54" s="10">
        <v>2683834.0800733082</v>
      </c>
      <c r="H54" s="11"/>
    </row>
    <row r="55" spans="1:12" x14ac:dyDescent="0.35">
      <c r="A55" s="9"/>
      <c r="B55" s="10" t="s">
        <v>76</v>
      </c>
      <c r="C55" s="10">
        <v>-1112531.99</v>
      </c>
      <c r="D55" s="10">
        <v>-1659853</v>
      </c>
      <c r="E55" s="10">
        <v>547321.01</v>
      </c>
      <c r="F55" s="10">
        <v>-3189901.71</v>
      </c>
      <c r="G55" s="10">
        <v>-3715106.666666667</v>
      </c>
      <c r="H55" s="11"/>
    </row>
    <row r="56" spans="1:12" x14ac:dyDescent="0.35">
      <c r="A56" s="9"/>
      <c r="B56" s="10" t="s">
        <v>77</v>
      </c>
      <c r="C56" s="10">
        <v>-1027106.86</v>
      </c>
      <c r="D56" s="10">
        <v>-1199649.2700000003</v>
      </c>
      <c r="E56" s="10">
        <v>172542.41000000027</v>
      </c>
      <c r="F56" s="10">
        <v>-2806827.62</v>
      </c>
      <c r="G56" s="10">
        <v>-4017839.569558796</v>
      </c>
      <c r="H56" s="11"/>
    </row>
    <row r="57" spans="1:12" x14ac:dyDescent="0.35">
      <c r="A57" s="9" t="s">
        <v>78</v>
      </c>
      <c r="B57" s="9"/>
      <c r="C57" s="9">
        <v>-1429991.04</v>
      </c>
      <c r="D57" s="9">
        <v>-1881085.49</v>
      </c>
      <c r="E57" s="9">
        <v>451094.44999999949</v>
      </c>
      <c r="F57" s="9">
        <v>-3845229.36</v>
      </c>
      <c r="G57" s="9">
        <v>-5049112.1561521553</v>
      </c>
      <c r="H57" s="11"/>
    </row>
    <row r="58" spans="1:12" x14ac:dyDescent="0.35">
      <c r="A58" s="3" t="s">
        <v>43</v>
      </c>
      <c r="B58" s="3"/>
      <c r="C58" s="3">
        <f>C37+C41+C47+C51+C53+C57</f>
        <v>-15743.949999996927</v>
      </c>
      <c r="D58" s="3">
        <f t="shared" ref="D58:G58" si="1">D37+D41+D47+D51+D53+D57</f>
        <v>-364732.98999999603</v>
      </c>
      <c r="E58" s="3">
        <f t="shared" si="1"/>
        <v>348989.03999999666</v>
      </c>
      <c r="F58" s="3">
        <f t="shared" si="1"/>
        <v>-1510051.0399999996</v>
      </c>
      <c r="G58" s="3">
        <f t="shared" si="1"/>
        <v>-2761022.4038227983</v>
      </c>
      <c r="H58" s="11"/>
    </row>
    <row r="60" spans="1:12" x14ac:dyDescent="0.35">
      <c r="C60" s="11"/>
      <c r="D60" s="11"/>
      <c r="E60" s="11"/>
      <c r="F60" s="11"/>
      <c r="G60" s="11"/>
      <c r="H60" s="11"/>
    </row>
    <row r="61" spans="1:12" x14ac:dyDescent="0.35">
      <c r="C61" s="11"/>
      <c r="F61" s="11"/>
    </row>
    <row r="62" spans="1:12" ht="15" thickBot="1" x14ac:dyDescent="0.4">
      <c r="C62" s="11"/>
      <c r="D62" s="11"/>
      <c r="E62" s="11"/>
      <c r="F62" s="11"/>
      <c r="G62" s="11"/>
    </row>
    <row r="63" spans="1:12" ht="44.5" customHeight="1" x14ac:dyDescent="0.35">
      <c r="A63" s="15" t="s">
        <v>81</v>
      </c>
      <c r="B63" s="16"/>
      <c r="C63" s="17" t="s">
        <v>47</v>
      </c>
      <c r="D63" s="17" t="s">
        <v>48</v>
      </c>
      <c r="E63" s="18" t="s">
        <v>2</v>
      </c>
      <c r="F63" s="17" t="s">
        <v>49</v>
      </c>
      <c r="G63" s="19" t="s">
        <v>50</v>
      </c>
    </row>
    <row r="64" spans="1:12" ht="22.5" customHeight="1" x14ac:dyDescent="0.35">
      <c r="A64" s="20" t="s">
        <v>82</v>
      </c>
      <c r="B64" s="1"/>
      <c r="C64" s="12">
        <v>-15743.949999996927</v>
      </c>
      <c r="D64" s="12">
        <v>-364732.98999999603</v>
      </c>
      <c r="E64" s="12">
        <v>348989.03999999666</v>
      </c>
      <c r="F64" s="12">
        <v>-1510051.0399999996</v>
      </c>
      <c r="G64" s="21">
        <v>-2761022.4038227983</v>
      </c>
      <c r="H64" t="s">
        <v>83</v>
      </c>
    </row>
    <row r="65" spans="1:8" ht="22.5" customHeight="1" x14ac:dyDescent="0.35">
      <c r="A65" s="20" t="s">
        <v>84</v>
      </c>
      <c r="B65" s="1"/>
      <c r="C65" s="22">
        <v>-871697.27999999991</v>
      </c>
      <c r="D65" s="22">
        <v>-1165814.3500000001</v>
      </c>
      <c r="E65" s="22">
        <v>294117.06999999995</v>
      </c>
      <c r="F65" s="22">
        <v>-930640.28999999992</v>
      </c>
      <c r="G65" s="23">
        <v>-1380393.60473298</v>
      </c>
      <c r="H65" s="24"/>
    </row>
    <row r="66" spans="1:8" ht="22.5" customHeight="1" x14ac:dyDescent="0.35">
      <c r="A66" s="20" t="s">
        <v>85</v>
      </c>
      <c r="B66" s="1"/>
      <c r="C66" s="22">
        <v>-2493327.73</v>
      </c>
      <c r="D66" s="25">
        <v>-1914850.2799999998</v>
      </c>
      <c r="E66" s="22">
        <v>-578477.45000000019</v>
      </c>
      <c r="F66" s="22">
        <v>-1215005.3900000001</v>
      </c>
      <c r="G66" s="23">
        <v>-1203913.3452807264</v>
      </c>
      <c r="H66" s="24"/>
    </row>
    <row r="67" spans="1:8" ht="22.5" customHeight="1" thickBot="1" x14ac:dyDescent="0.4">
      <c r="A67" s="26" t="s">
        <v>86</v>
      </c>
      <c r="B67" s="27"/>
      <c r="C67" s="28">
        <f>SUM(C64:C66)</f>
        <v>-3380768.9599999967</v>
      </c>
      <c r="D67" s="28">
        <f t="shared" ref="D67:G67" si="2">SUM(D64:D66)</f>
        <v>-3445397.6199999959</v>
      </c>
      <c r="E67" s="28">
        <f t="shared" si="2"/>
        <v>64628.659999996424</v>
      </c>
      <c r="F67" s="28">
        <f t="shared" si="2"/>
        <v>-3655696.7199999997</v>
      </c>
      <c r="G67" s="28">
        <f t="shared" si="2"/>
        <v>-5345329.3538365047</v>
      </c>
      <c r="H67" s="24"/>
    </row>
    <row r="68" spans="1:8" x14ac:dyDescent="0.35">
      <c r="C68" s="24"/>
      <c r="D68" s="24"/>
      <c r="E68" s="24"/>
      <c r="F68" s="24"/>
      <c r="G68" s="24"/>
      <c r="H68" s="24"/>
    </row>
    <row r="69" spans="1:8" x14ac:dyDescent="0.35">
      <c r="C69" s="24"/>
      <c r="D69" s="24"/>
      <c r="E69" s="24"/>
      <c r="F69" s="24"/>
      <c r="G69" s="24"/>
    </row>
    <row r="70" spans="1:8" x14ac:dyDescent="0.35">
      <c r="C70" s="24"/>
      <c r="D70" s="24"/>
      <c r="E70" s="24"/>
      <c r="F70" s="24"/>
      <c r="G70" s="24"/>
    </row>
    <row r="71" spans="1:8" x14ac:dyDescent="0.35">
      <c r="C71" s="29"/>
      <c r="D71" s="29"/>
      <c r="E71" s="29"/>
      <c r="F71" s="29"/>
      <c r="G71" s="29"/>
    </row>
    <row r="72" spans="1:8" x14ac:dyDescent="0.35">
      <c r="C72" s="24"/>
      <c r="D72" s="24"/>
      <c r="E72" s="24"/>
      <c r="F72" s="24"/>
      <c r="G72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zoomScale="50" zoomScaleNormal="50" workbookViewId="0">
      <selection activeCell="G20" sqref="G20"/>
    </sheetView>
  </sheetViews>
  <sheetFormatPr baseColWidth="10" defaultColWidth="34.7265625" defaultRowHeight="14.5" x14ac:dyDescent="0.35"/>
  <cols>
    <col min="2" max="6" width="16" customWidth="1"/>
    <col min="7" max="7" width="67.81640625" customWidth="1"/>
  </cols>
  <sheetData>
    <row r="1" spans="1:9" x14ac:dyDescent="0.35">
      <c r="A1" s="29"/>
    </row>
    <row r="2" spans="1:9" x14ac:dyDescent="0.35">
      <c r="A2" s="30" t="s">
        <v>87</v>
      </c>
      <c r="I2" s="29"/>
    </row>
    <row r="4" spans="1:9" x14ac:dyDescent="0.35">
      <c r="A4" s="31" t="s">
        <v>0</v>
      </c>
      <c r="B4" s="52" t="s">
        <v>88</v>
      </c>
      <c r="C4" s="53"/>
      <c r="D4" s="53"/>
      <c r="E4" s="53"/>
      <c r="F4" s="32" t="s">
        <v>89</v>
      </c>
      <c r="G4" s="33"/>
    </row>
    <row r="5" spans="1:9" ht="29" x14ac:dyDescent="0.35">
      <c r="A5" s="34" t="s">
        <v>1</v>
      </c>
      <c r="B5" s="35" t="s">
        <v>47</v>
      </c>
      <c r="C5" s="35" t="s">
        <v>48</v>
      </c>
      <c r="D5" s="36" t="s">
        <v>2</v>
      </c>
      <c r="E5" s="35" t="s">
        <v>49</v>
      </c>
      <c r="F5" s="37" t="s">
        <v>50</v>
      </c>
      <c r="G5" s="38" t="s">
        <v>90</v>
      </c>
    </row>
    <row r="6" spans="1:9" x14ac:dyDescent="0.35">
      <c r="A6" s="10" t="s">
        <v>3</v>
      </c>
      <c r="B6" s="12">
        <v>-317459.05000000005</v>
      </c>
      <c r="C6" s="12">
        <v>-261032.49000000008</v>
      </c>
      <c r="D6" s="12">
        <v>-56426.559999999969</v>
      </c>
      <c r="E6" s="12">
        <v>-655327.64999999991</v>
      </c>
      <c r="F6" s="39">
        <v>-1373805.7372854888</v>
      </c>
      <c r="G6" s="12"/>
      <c r="I6" s="29"/>
    </row>
    <row r="7" spans="1:9" x14ac:dyDescent="0.35">
      <c r="A7" s="10" t="s">
        <v>4</v>
      </c>
      <c r="B7" s="12">
        <v>-9039278.7599999998</v>
      </c>
      <c r="C7" s="12">
        <v>-9042033</v>
      </c>
      <c r="D7" s="12">
        <v>2754.2400000002235</v>
      </c>
      <c r="E7" s="12">
        <v>-26586114</v>
      </c>
      <c r="F7" s="39">
        <v>-26853994</v>
      </c>
      <c r="G7" s="12" t="s">
        <v>100</v>
      </c>
      <c r="I7" s="29"/>
    </row>
    <row r="8" spans="1:9" x14ac:dyDescent="0.35">
      <c r="A8" s="10" t="s">
        <v>5</v>
      </c>
      <c r="B8" s="12">
        <v>926862.77</v>
      </c>
      <c r="C8" s="12">
        <v>926862.77</v>
      </c>
      <c r="D8" s="12">
        <v>0</v>
      </c>
      <c r="E8" s="12">
        <v>926862.77</v>
      </c>
      <c r="F8" s="39">
        <v>926862.77</v>
      </c>
      <c r="G8" s="12"/>
      <c r="I8" s="29"/>
    </row>
    <row r="9" spans="1:9" x14ac:dyDescent="0.35">
      <c r="A9" s="10" t="s">
        <v>6</v>
      </c>
      <c r="B9" s="12"/>
      <c r="C9" s="12">
        <v>0</v>
      </c>
      <c r="D9" s="12">
        <v>0</v>
      </c>
      <c r="E9" s="12"/>
      <c r="F9" s="39">
        <v>71390</v>
      </c>
      <c r="G9" s="12" t="s">
        <v>91</v>
      </c>
      <c r="I9" s="29"/>
    </row>
    <row r="10" spans="1:9" x14ac:dyDescent="0.35">
      <c r="A10" s="10" t="s">
        <v>7</v>
      </c>
      <c r="B10" s="12">
        <v>25000</v>
      </c>
      <c r="C10" s="12"/>
      <c r="D10" s="12">
        <v>25000</v>
      </c>
      <c r="E10" s="12">
        <v>75000</v>
      </c>
      <c r="F10" s="39">
        <v>75000</v>
      </c>
      <c r="G10" s="40"/>
      <c r="I10" s="29"/>
    </row>
    <row r="11" spans="1:9" x14ac:dyDescent="0.35">
      <c r="A11" s="10" t="s">
        <v>8</v>
      </c>
      <c r="B11" s="12">
        <v>23250</v>
      </c>
      <c r="C11" s="12">
        <v>14310.34</v>
      </c>
      <c r="D11" s="12">
        <v>8939.66</v>
      </c>
      <c r="E11" s="12">
        <v>75000</v>
      </c>
      <c r="F11" s="39">
        <v>75000</v>
      </c>
      <c r="G11" s="12"/>
      <c r="I11" s="29"/>
    </row>
    <row r="12" spans="1:9" x14ac:dyDescent="0.35">
      <c r="A12" s="10" t="s">
        <v>9</v>
      </c>
      <c r="B12" s="12">
        <v>43475.49</v>
      </c>
      <c r="C12" s="12"/>
      <c r="D12" s="12">
        <v>43475.49</v>
      </c>
      <c r="E12" s="12">
        <v>140243.51</v>
      </c>
      <c r="F12" s="39">
        <v>140243.49</v>
      </c>
      <c r="G12" s="12"/>
      <c r="I12" s="29"/>
    </row>
    <row r="13" spans="1:9" x14ac:dyDescent="0.35">
      <c r="A13" s="10" t="s">
        <v>10</v>
      </c>
      <c r="B13" s="12"/>
      <c r="C13" s="12">
        <v>39800.449999999997</v>
      </c>
      <c r="D13" s="12">
        <v>-39800.449999999997</v>
      </c>
      <c r="E13" s="12"/>
      <c r="F13" s="39">
        <v>39800.247799999997</v>
      </c>
      <c r="G13" s="12"/>
      <c r="I13" s="29"/>
    </row>
    <row r="14" spans="1:9" x14ac:dyDescent="0.35">
      <c r="A14" s="10" t="s">
        <v>11</v>
      </c>
      <c r="B14" s="12">
        <v>-114366.32</v>
      </c>
      <c r="C14" s="12">
        <v>-144007.58999999991</v>
      </c>
      <c r="D14" s="12">
        <v>29641.269999999902</v>
      </c>
      <c r="E14" s="12">
        <v>-131960.75999999995</v>
      </c>
      <c r="F14" s="39">
        <v>-131960.75</v>
      </c>
      <c r="G14" s="12"/>
      <c r="I14" s="29"/>
    </row>
    <row r="15" spans="1:9" x14ac:dyDescent="0.35">
      <c r="A15" s="10" t="s">
        <v>12</v>
      </c>
      <c r="B15" s="41">
        <v>-39823.039999999994</v>
      </c>
      <c r="C15" s="41">
        <v>-26026.349999999991</v>
      </c>
      <c r="D15" s="12">
        <v>-13796.689999999995</v>
      </c>
      <c r="E15" s="41">
        <v>272566.32999999996</v>
      </c>
      <c r="F15" s="41">
        <v>272566.31999999995</v>
      </c>
      <c r="G15" s="39"/>
      <c r="I15" s="29"/>
    </row>
    <row r="16" spans="1:9" x14ac:dyDescent="0.35">
      <c r="A16" s="10" t="s">
        <v>92</v>
      </c>
      <c r="B16" s="39">
        <v>255294.91999999998</v>
      </c>
      <c r="C16" s="39">
        <v>251600.33000000002</v>
      </c>
      <c r="D16" s="12">
        <v>3694.5899999999674</v>
      </c>
      <c r="E16" s="39">
        <v>713108.89999999991</v>
      </c>
      <c r="F16" s="39">
        <v>713108.92</v>
      </c>
      <c r="G16" s="39"/>
      <c r="I16" s="29"/>
    </row>
    <row r="17" spans="1:9" x14ac:dyDescent="0.35">
      <c r="A17" s="10" t="s">
        <v>13</v>
      </c>
      <c r="B17" s="39">
        <v>12509.77</v>
      </c>
      <c r="C17" s="39">
        <v>91098.52</v>
      </c>
      <c r="D17" s="12">
        <v>-78588.75</v>
      </c>
      <c r="E17" s="39">
        <v>40354.120000000003</v>
      </c>
      <c r="F17" s="39">
        <v>40354.11</v>
      </c>
      <c r="G17" s="39"/>
      <c r="I17" s="29"/>
    </row>
    <row r="18" spans="1:9" x14ac:dyDescent="0.35">
      <c r="A18" s="10" t="s">
        <v>14</v>
      </c>
      <c r="B18" s="39">
        <v>31000</v>
      </c>
      <c r="C18" s="39">
        <v>33499.759999999995</v>
      </c>
      <c r="D18" s="12">
        <v>-2499.7599999999948</v>
      </c>
      <c r="E18" s="39">
        <v>100000</v>
      </c>
      <c r="F18" s="39">
        <v>100000</v>
      </c>
      <c r="G18" s="39"/>
      <c r="I18" s="29"/>
    </row>
    <row r="19" spans="1:9" x14ac:dyDescent="0.35">
      <c r="A19" s="10" t="s">
        <v>93</v>
      </c>
      <c r="B19" s="39">
        <v>10000</v>
      </c>
      <c r="C19" s="39"/>
      <c r="D19" s="12">
        <v>10000</v>
      </c>
      <c r="E19" s="39">
        <v>30000</v>
      </c>
      <c r="F19" s="39">
        <v>30000</v>
      </c>
      <c r="G19" s="39"/>
      <c r="I19" s="29"/>
    </row>
    <row r="20" spans="1:9" x14ac:dyDescent="0.35">
      <c r="A20" s="10" t="s">
        <v>15</v>
      </c>
      <c r="B20" s="39">
        <v>53197.240000000107</v>
      </c>
      <c r="C20" s="39">
        <v>-24747.449999999855</v>
      </c>
      <c r="D20" s="12">
        <v>77944.690000000061</v>
      </c>
      <c r="E20" s="39">
        <v>-620711.72999999975</v>
      </c>
      <c r="F20" s="14">
        <v>-170115.0253790163</v>
      </c>
      <c r="G20" s="39" t="s">
        <v>101</v>
      </c>
      <c r="I20" s="29"/>
    </row>
    <row r="21" spans="1:9" x14ac:dyDescent="0.35">
      <c r="A21" s="10" t="s">
        <v>16</v>
      </c>
      <c r="B21" s="12">
        <v>42988.43</v>
      </c>
      <c r="C21" s="12">
        <v>34898.990000000005</v>
      </c>
      <c r="D21" s="12">
        <v>8089.4399999999951</v>
      </c>
      <c r="E21" s="12">
        <v>138672.34</v>
      </c>
      <c r="F21" s="39">
        <v>138672.32000000001</v>
      </c>
      <c r="G21" s="12"/>
      <c r="I21" s="29"/>
    </row>
    <row r="22" spans="1:9" x14ac:dyDescent="0.35">
      <c r="A22" s="10" t="s">
        <v>17</v>
      </c>
      <c r="B22" s="12">
        <v>15494.16</v>
      </c>
      <c r="C22" s="12">
        <v>25406.11</v>
      </c>
      <c r="D22" s="12">
        <v>-9911.9500000000007</v>
      </c>
      <c r="E22" s="12">
        <v>49981.140000000007</v>
      </c>
      <c r="F22" s="39">
        <v>49981.11</v>
      </c>
      <c r="G22" s="12"/>
      <c r="I22" s="29"/>
    </row>
    <row r="23" spans="1:9" x14ac:dyDescent="0.35">
      <c r="A23" s="10" t="s">
        <v>18</v>
      </c>
      <c r="B23" s="12">
        <v>12390.65</v>
      </c>
      <c r="C23" s="12">
        <v>348.90999999999985</v>
      </c>
      <c r="D23" s="12">
        <v>12041.74</v>
      </c>
      <c r="E23" s="12">
        <v>39969.840000000004</v>
      </c>
      <c r="F23" s="39">
        <v>39969.78</v>
      </c>
      <c r="G23" s="12"/>
      <c r="I23" s="29"/>
    </row>
    <row r="24" spans="1:9" x14ac:dyDescent="0.35">
      <c r="A24" s="10" t="s">
        <v>19</v>
      </c>
      <c r="B24" s="12">
        <v>46205.9</v>
      </c>
      <c r="C24" s="12">
        <v>24999.999999999996</v>
      </c>
      <c r="D24" s="12">
        <v>21205.900000000005</v>
      </c>
      <c r="E24" s="12">
        <v>149051.29</v>
      </c>
      <c r="F24" s="39">
        <v>149051.38</v>
      </c>
      <c r="G24" s="12"/>
      <c r="I24" s="29"/>
    </row>
    <row r="25" spans="1:9" x14ac:dyDescent="0.35">
      <c r="A25" s="10" t="s">
        <v>20</v>
      </c>
      <c r="B25" s="12">
        <v>10673.68</v>
      </c>
      <c r="C25" s="12"/>
      <c r="D25" s="12">
        <v>10673.68</v>
      </c>
      <c r="E25" s="12">
        <v>34431.229999999996</v>
      </c>
      <c r="F25" s="39">
        <v>34431.21</v>
      </c>
      <c r="G25" s="12"/>
      <c r="I25" s="29"/>
    </row>
    <row r="26" spans="1:9" x14ac:dyDescent="0.35">
      <c r="A26" s="10" t="s">
        <v>21</v>
      </c>
      <c r="B26" s="12">
        <v>45617.78</v>
      </c>
      <c r="C26" s="12">
        <v>50544.380000000005</v>
      </c>
      <c r="D26" s="12">
        <v>-4926.6000000000058</v>
      </c>
      <c r="E26" s="12">
        <v>147154.13</v>
      </c>
      <c r="F26" s="39">
        <v>147154.14000000001</v>
      </c>
      <c r="G26" s="12"/>
      <c r="I26" s="29"/>
    </row>
    <row r="27" spans="1:9" x14ac:dyDescent="0.35">
      <c r="A27" s="10" t="s">
        <v>22</v>
      </c>
      <c r="B27" s="12">
        <v>6076.42</v>
      </c>
      <c r="C27" s="12"/>
      <c r="D27" s="12">
        <v>6076.42</v>
      </c>
      <c r="E27" s="12">
        <v>19601.349999999999</v>
      </c>
      <c r="F27" s="39">
        <v>19601.37</v>
      </c>
      <c r="G27" s="12"/>
      <c r="I27" s="29"/>
    </row>
    <row r="28" spans="1:9" x14ac:dyDescent="0.35">
      <c r="A28" s="10" t="s">
        <v>23</v>
      </c>
      <c r="B28" s="12">
        <v>115565.18</v>
      </c>
      <c r="C28" s="12">
        <v>77522.87000000001</v>
      </c>
      <c r="D28" s="12">
        <v>38042.309999999983</v>
      </c>
      <c r="E28" s="12">
        <v>372790.88</v>
      </c>
      <c r="F28" s="39">
        <v>372790.87</v>
      </c>
      <c r="G28" s="12"/>
      <c r="I28" s="29"/>
    </row>
    <row r="29" spans="1:9" x14ac:dyDescent="0.35">
      <c r="A29" s="10" t="s">
        <v>24</v>
      </c>
      <c r="B29" s="12">
        <v>24900.400000000001</v>
      </c>
      <c r="C29" s="12">
        <v>10303.23</v>
      </c>
      <c r="D29" s="12">
        <v>14597.170000000002</v>
      </c>
      <c r="E29" s="12">
        <v>80323.89</v>
      </c>
      <c r="F29" s="39">
        <v>80323.89</v>
      </c>
      <c r="G29" s="12"/>
      <c r="I29" s="29"/>
    </row>
    <row r="30" spans="1:9" x14ac:dyDescent="0.35">
      <c r="A30" s="10" t="s">
        <v>25</v>
      </c>
      <c r="B30" s="12">
        <v>31000</v>
      </c>
      <c r="C30" s="12">
        <v>26961.25</v>
      </c>
      <c r="D30" s="12">
        <v>4038.75</v>
      </c>
      <c r="E30" s="12">
        <v>100000</v>
      </c>
      <c r="F30" s="39">
        <v>100000</v>
      </c>
      <c r="G30" s="12"/>
      <c r="I30" s="29"/>
    </row>
    <row r="31" spans="1:9" x14ac:dyDescent="0.35">
      <c r="A31" s="10" t="s">
        <v>26</v>
      </c>
      <c r="B31" s="12"/>
      <c r="C31" s="12">
        <v>54831.509999999995</v>
      </c>
      <c r="D31" s="12">
        <v>-54831.509999999995</v>
      </c>
      <c r="E31" s="12"/>
      <c r="F31" s="14">
        <v>89237</v>
      </c>
      <c r="G31" s="12" t="s">
        <v>91</v>
      </c>
      <c r="I31" s="29"/>
    </row>
    <row r="32" spans="1:9" x14ac:dyDescent="0.35">
      <c r="A32" s="10" t="s">
        <v>27</v>
      </c>
      <c r="B32" s="12">
        <v>12400</v>
      </c>
      <c r="C32" s="12">
        <v>823.2</v>
      </c>
      <c r="D32" s="12">
        <v>11576.8</v>
      </c>
      <c r="E32" s="12">
        <v>40000</v>
      </c>
      <c r="F32" s="39">
        <v>40000</v>
      </c>
      <c r="G32" s="12"/>
      <c r="I32" s="29"/>
    </row>
    <row r="33" spans="1:9" x14ac:dyDescent="0.35">
      <c r="A33" s="10" t="s">
        <v>29</v>
      </c>
      <c r="B33" s="12">
        <v>10850</v>
      </c>
      <c r="C33" s="12"/>
      <c r="D33" s="12">
        <v>10850</v>
      </c>
      <c r="E33" s="12">
        <v>35000</v>
      </c>
      <c r="F33" s="39">
        <v>35000</v>
      </c>
      <c r="G33" s="12"/>
      <c r="I33" s="29"/>
    </row>
    <row r="34" spans="1:9" x14ac:dyDescent="0.35">
      <c r="A34" s="10" t="s">
        <v>30</v>
      </c>
      <c r="B34" s="12">
        <v>5620781.7300000004</v>
      </c>
      <c r="C34" s="12">
        <v>4816142.330000001</v>
      </c>
      <c r="D34" s="12">
        <v>804639.39999999944</v>
      </c>
      <c r="E34" s="12">
        <v>15758505.780000001</v>
      </c>
      <c r="F34" s="14">
        <v>15063127.218787966</v>
      </c>
      <c r="G34" s="12" t="s">
        <v>102</v>
      </c>
      <c r="I34" s="29"/>
    </row>
    <row r="35" spans="1:9" x14ac:dyDescent="0.35">
      <c r="A35" s="10" t="s">
        <v>31</v>
      </c>
      <c r="B35" s="12">
        <v>24831.34</v>
      </c>
      <c r="C35" s="12">
        <v>1514.7100000000003</v>
      </c>
      <c r="D35" s="12">
        <v>23316.63</v>
      </c>
      <c r="E35" s="12">
        <v>80101.090000000011</v>
      </c>
      <c r="F35" s="39">
        <v>80101.070000000007</v>
      </c>
      <c r="G35" s="12"/>
      <c r="I35" s="29"/>
    </row>
    <row r="36" spans="1:9" x14ac:dyDescent="0.35">
      <c r="A36" s="10" t="s">
        <v>32</v>
      </c>
      <c r="B36" s="12">
        <v>61168.960000000006</v>
      </c>
      <c r="C36" s="12"/>
      <c r="D36" s="12">
        <v>61168.960000000006</v>
      </c>
      <c r="E36" s="12">
        <v>183506.88</v>
      </c>
      <c r="F36" s="39">
        <v>183506.96</v>
      </c>
      <c r="G36" s="12"/>
      <c r="I36" s="29"/>
    </row>
    <row r="37" spans="1:9" x14ac:dyDescent="0.35">
      <c r="A37" s="10" t="s">
        <v>33</v>
      </c>
      <c r="B37" s="12">
        <v>77500</v>
      </c>
      <c r="C37" s="12">
        <v>42037.100000000006</v>
      </c>
      <c r="D37" s="12">
        <v>35462.899999999994</v>
      </c>
      <c r="E37" s="12">
        <v>250000</v>
      </c>
      <c r="F37" s="39">
        <v>250000</v>
      </c>
      <c r="G37" s="12"/>
      <c r="I37" s="29"/>
    </row>
    <row r="38" spans="1:9" x14ac:dyDescent="0.35">
      <c r="A38" s="10" t="s">
        <v>34</v>
      </c>
      <c r="B38" s="12">
        <v>21700</v>
      </c>
      <c r="C38" s="12">
        <v>3275.2000000000007</v>
      </c>
      <c r="D38" s="12">
        <v>18424.8</v>
      </c>
      <c r="E38" s="12">
        <v>70000</v>
      </c>
      <c r="F38" s="39">
        <v>70000</v>
      </c>
      <c r="G38" s="12"/>
      <c r="I38" s="29"/>
    </row>
    <row r="39" spans="1:9" x14ac:dyDescent="0.35">
      <c r="A39" s="10" t="s">
        <v>35</v>
      </c>
      <c r="B39" s="12">
        <v>6994.62</v>
      </c>
      <c r="C39" s="12">
        <v>714.45999999999913</v>
      </c>
      <c r="D39" s="12">
        <v>6280.1600000000008</v>
      </c>
      <c r="E39" s="12">
        <v>22563.34</v>
      </c>
      <c r="F39" s="39">
        <v>22563.33</v>
      </c>
      <c r="G39" s="12"/>
      <c r="I39" s="29"/>
    </row>
    <row r="40" spans="1:9" x14ac:dyDescent="0.35">
      <c r="A40" s="10" t="s">
        <v>36</v>
      </c>
      <c r="B40" s="12">
        <v>110316.16000000002</v>
      </c>
      <c r="C40" s="12">
        <v>93938.68</v>
      </c>
      <c r="D40" s="12">
        <v>16377.480000000025</v>
      </c>
      <c r="E40" s="12">
        <v>330948.47999999998</v>
      </c>
      <c r="F40" s="39">
        <v>330948.39</v>
      </c>
      <c r="G40" s="12"/>
      <c r="I40" s="29"/>
    </row>
    <row r="41" spans="1:9" x14ac:dyDescent="0.35">
      <c r="A41" s="10" t="s">
        <v>37</v>
      </c>
      <c r="B41" s="12">
        <v>23250</v>
      </c>
      <c r="C41" s="12">
        <v>2.3732127374387346E-12</v>
      </c>
      <c r="D41" s="12">
        <v>23249.999999999996</v>
      </c>
      <c r="E41" s="12">
        <v>75000</v>
      </c>
      <c r="F41" s="39">
        <v>75000</v>
      </c>
      <c r="G41" s="12"/>
      <c r="I41" s="29"/>
    </row>
    <row r="42" spans="1:9" x14ac:dyDescent="0.35">
      <c r="A42" s="10" t="s">
        <v>38</v>
      </c>
      <c r="B42" s="39">
        <v>77500</v>
      </c>
      <c r="C42" s="39">
        <v>35678.690000000053</v>
      </c>
      <c r="D42" s="12">
        <v>41821.309999999947</v>
      </c>
      <c r="E42" s="39">
        <v>250000</v>
      </c>
      <c r="F42" s="39">
        <v>250000</v>
      </c>
      <c r="G42" s="39"/>
      <c r="I42" s="29"/>
    </row>
    <row r="43" spans="1:9" x14ac:dyDescent="0.35">
      <c r="A43" s="1" t="s">
        <v>39</v>
      </c>
      <c r="B43" s="39">
        <v>1700887.6199999996</v>
      </c>
      <c r="C43" s="39">
        <v>2475050.8199999994</v>
      </c>
      <c r="D43" s="12">
        <v>-774163.19999999972</v>
      </c>
      <c r="E43" s="39">
        <v>5833325.8100000005</v>
      </c>
      <c r="F43" s="14">
        <v>6137067.1959257051</v>
      </c>
      <c r="G43" s="39" t="s">
        <v>103</v>
      </c>
      <c r="I43" s="29"/>
    </row>
    <row r="44" spans="1:9" x14ac:dyDescent="0.35">
      <c r="A44" s="1" t="s">
        <v>40</v>
      </c>
      <c r="B44" s="12">
        <v>3100</v>
      </c>
      <c r="C44" s="12"/>
      <c r="D44" s="12">
        <v>3100</v>
      </c>
      <c r="E44" s="12">
        <v>10000</v>
      </c>
      <c r="F44" s="39">
        <v>10000</v>
      </c>
      <c r="G44" s="12"/>
      <c r="I44" s="29"/>
    </row>
    <row r="45" spans="1:9" x14ac:dyDescent="0.35">
      <c r="A45" s="1" t="s">
        <v>41</v>
      </c>
      <c r="B45" s="12">
        <v>3100</v>
      </c>
      <c r="C45" s="12"/>
      <c r="D45" s="12">
        <v>3100</v>
      </c>
      <c r="E45" s="12">
        <v>10000</v>
      </c>
      <c r="F45" s="12">
        <v>10000</v>
      </c>
      <c r="G45" s="12"/>
      <c r="I45" s="29"/>
    </row>
    <row r="46" spans="1:9" x14ac:dyDescent="0.35">
      <c r="A46" s="1" t="s">
        <v>42</v>
      </c>
      <c r="B46" s="12">
        <v>9300</v>
      </c>
      <c r="C46" s="12">
        <v>950</v>
      </c>
      <c r="D46" s="12">
        <v>8350</v>
      </c>
      <c r="E46" s="12">
        <v>30000</v>
      </c>
      <c r="F46" s="12">
        <v>30000</v>
      </c>
      <c r="G46" s="12"/>
      <c r="I46" s="29"/>
    </row>
    <row r="47" spans="1:9" x14ac:dyDescent="0.35">
      <c r="A47" s="1" t="s">
        <v>104</v>
      </c>
      <c r="B47" s="12"/>
      <c r="C47" s="12"/>
      <c r="D47" s="12"/>
      <c r="E47" s="12"/>
      <c r="F47" s="12">
        <v>-524000</v>
      </c>
      <c r="G47" s="12" t="s">
        <v>105</v>
      </c>
      <c r="I47" s="29"/>
    </row>
    <row r="48" spans="1:9" x14ac:dyDescent="0.35">
      <c r="A48" s="42" t="s">
        <v>43</v>
      </c>
      <c r="B48" s="42">
        <f>SUM(B6:B47)</f>
        <v>-15743.949999999953</v>
      </c>
      <c r="C48" s="42">
        <f t="shared" ref="C48:F48" si="0">SUM(C6:C47)</f>
        <v>-364732.27</v>
      </c>
      <c r="D48" s="42">
        <f>SUM(D6:D47)</f>
        <v>348988.32000000007</v>
      </c>
      <c r="E48" s="42">
        <f t="shared" si="0"/>
        <v>-1510051.0399999991</v>
      </c>
      <c r="F48" s="42">
        <f t="shared" si="0"/>
        <v>-2761022.4201508276</v>
      </c>
      <c r="G48" s="42"/>
      <c r="I48" s="29"/>
    </row>
    <row r="49" spans="1:7" x14ac:dyDescent="0.35">
      <c r="F49" s="29"/>
    </row>
    <row r="50" spans="1:7" x14ac:dyDescent="0.35">
      <c r="B50" s="24"/>
      <c r="C50" s="24"/>
      <c r="D50" s="24"/>
      <c r="E50" s="24"/>
      <c r="F50" s="24"/>
      <c r="G50" s="24"/>
    </row>
    <row r="51" spans="1:7" x14ac:dyDescent="0.35">
      <c r="B51" s="24"/>
      <c r="C51" s="24"/>
      <c r="D51" s="24"/>
      <c r="E51" s="24"/>
      <c r="F51" s="24"/>
    </row>
    <row r="52" spans="1:7" x14ac:dyDescent="0.35">
      <c r="C52" s="29"/>
    </row>
    <row r="53" spans="1:7" x14ac:dyDescent="0.35">
      <c r="B53" s="24"/>
      <c r="C53" s="24"/>
      <c r="D53" s="24"/>
      <c r="E53" s="24"/>
      <c r="F53" s="24"/>
    </row>
    <row r="54" spans="1:7" x14ac:dyDescent="0.35">
      <c r="A54" s="29"/>
    </row>
  </sheetData>
  <mergeCells count="1"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3A99-A302-4EAF-AFD8-A6BA6D9950E6}">
  <dimension ref="A1:H57"/>
  <sheetViews>
    <sheetView zoomScale="60" zoomScaleNormal="60" workbookViewId="0">
      <selection sqref="A1:XFD1048576"/>
    </sheetView>
  </sheetViews>
  <sheetFormatPr baseColWidth="10" defaultColWidth="10.90625" defaultRowHeight="14.5" x14ac:dyDescent="0.35"/>
  <cols>
    <col min="1" max="1" width="34.54296875" customWidth="1"/>
    <col min="2" max="2" width="33.7265625" customWidth="1"/>
    <col min="3" max="6" width="15.453125" customWidth="1"/>
    <col min="7" max="7" width="14.1796875" customWidth="1"/>
    <col min="8" max="8" width="13.54296875" bestFit="1" customWidth="1"/>
  </cols>
  <sheetData>
    <row r="1" spans="1:8" ht="18.5" x14ac:dyDescent="0.45">
      <c r="A1" s="2" t="s">
        <v>94</v>
      </c>
    </row>
    <row r="3" spans="1:8" ht="15.5" x14ac:dyDescent="0.35">
      <c r="A3" s="43" t="s">
        <v>95</v>
      </c>
    </row>
    <row r="5" spans="1:8" ht="29" x14ac:dyDescent="0.35">
      <c r="A5" s="3" t="s">
        <v>96</v>
      </c>
      <c r="B5" s="3"/>
      <c r="C5" s="5" t="s">
        <v>47</v>
      </c>
      <c r="D5" s="5" t="s">
        <v>48</v>
      </c>
      <c r="E5" s="6" t="s">
        <v>2</v>
      </c>
      <c r="F5" s="5" t="s">
        <v>49</v>
      </c>
      <c r="G5" s="7" t="s">
        <v>50</v>
      </c>
    </row>
    <row r="6" spans="1:8" x14ac:dyDescent="0.35">
      <c r="A6" s="3" t="s">
        <v>51</v>
      </c>
      <c r="B6" s="44" t="s">
        <v>1</v>
      </c>
      <c r="C6" s="8">
        <v>2021</v>
      </c>
      <c r="D6" s="8">
        <v>2021</v>
      </c>
      <c r="E6" s="8">
        <v>2021</v>
      </c>
      <c r="F6" s="8">
        <v>2021</v>
      </c>
      <c r="G6" s="8">
        <v>2021</v>
      </c>
    </row>
    <row r="7" spans="1:8" x14ac:dyDescent="0.35">
      <c r="A7" s="9" t="s">
        <v>53</v>
      </c>
      <c r="B7" s="10" t="s">
        <v>5</v>
      </c>
      <c r="C7" s="10">
        <v>-1156269.04</v>
      </c>
      <c r="D7" s="10">
        <v>-1156269.04</v>
      </c>
      <c r="E7" s="10"/>
      <c r="F7" s="10">
        <v>-1156269.04</v>
      </c>
      <c r="G7" s="10">
        <v>-1156269.04</v>
      </c>
      <c r="H7" t="s">
        <v>80</v>
      </c>
    </row>
    <row r="8" spans="1:8" x14ac:dyDescent="0.35">
      <c r="A8" s="9" t="s">
        <v>54</v>
      </c>
      <c r="B8" s="9"/>
      <c r="C8" s="9">
        <v>-1156269.04</v>
      </c>
      <c r="D8" s="9">
        <v>-1156269.04</v>
      </c>
      <c r="E8" s="9"/>
      <c r="F8" s="9">
        <v>-1156269.04</v>
      </c>
      <c r="G8" s="9">
        <v>-1156269.04</v>
      </c>
    </row>
    <row r="9" spans="1:8" x14ac:dyDescent="0.35">
      <c r="A9" s="9" t="s">
        <v>55</v>
      </c>
      <c r="B9" s="10" t="s">
        <v>92</v>
      </c>
      <c r="C9" s="10">
        <v>-308974.68</v>
      </c>
      <c r="D9" s="10">
        <v>-302916</v>
      </c>
      <c r="E9" s="10">
        <v>-6058.679999999993</v>
      </c>
      <c r="F9" s="10">
        <v>-908749.05</v>
      </c>
      <c r="G9" s="10">
        <v>-908749</v>
      </c>
    </row>
    <row r="10" spans="1:8" x14ac:dyDescent="0.35">
      <c r="A10" s="9"/>
      <c r="B10" s="10" t="s">
        <v>28</v>
      </c>
      <c r="C10" s="10">
        <v>-1070141.1599999999</v>
      </c>
      <c r="D10" s="10">
        <v>-1070140</v>
      </c>
      <c r="E10" s="10">
        <v>-1.159999999916181</v>
      </c>
      <c r="F10" s="10">
        <v>-3147474</v>
      </c>
      <c r="G10" s="10">
        <v>-3147474</v>
      </c>
    </row>
    <row r="11" spans="1:8" x14ac:dyDescent="0.35">
      <c r="A11" s="9" t="s">
        <v>59</v>
      </c>
      <c r="B11" s="9"/>
      <c r="C11" s="9">
        <v>-1379115.8399999999</v>
      </c>
      <c r="D11" s="9">
        <v>-1373056</v>
      </c>
      <c r="E11" s="9">
        <v>-6059.8400000000838</v>
      </c>
      <c r="F11" s="9">
        <v>-4056223.05</v>
      </c>
      <c r="G11" s="9">
        <v>-4056223</v>
      </c>
    </row>
    <row r="12" spans="1:8" x14ac:dyDescent="0.35">
      <c r="A12" s="9" t="s">
        <v>60</v>
      </c>
      <c r="B12" s="10" t="s">
        <v>92</v>
      </c>
      <c r="C12" s="10">
        <v>249525.44</v>
      </c>
      <c r="D12" s="10">
        <v>250055.80000000005</v>
      </c>
      <c r="E12" s="10">
        <v>-530.36000000004424</v>
      </c>
      <c r="F12" s="10">
        <v>697081.19</v>
      </c>
      <c r="G12" s="10">
        <v>697081.15875209216</v>
      </c>
    </row>
    <row r="13" spans="1:8" x14ac:dyDescent="0.35">
      <c r="A13" s="9"/>
      <c r="B13" s="10" t="s">
        <v>28</v>
      </c>
      <c r="C13" s="10">
        <v>141012.68</v>
      </c>
      <c r="D13" s="10">
        <v>15514.850000000002</v>
      </c>
      <c r="E13" s="10">
        <v>125497.82999999999</v>
      </c>
      <c r="F13" s="10">
        <v>423038.04</v>
      </c>
      <c r="G13" s="10">
        <v>200000</v>
      </c>
    </row>
    <row r="14" spans="1:8" x14ac:dyDescent="0.35">
      <c r="A14" s="9"/>
      <c r="B14" s="10" t="s">
        <v>30</v>
      </c>
      <c r="C14" s="10">
        <v>1131482.8399999999</v>
      </c>
      <c r="D14" s="10">
        <v>1090926.04</v>
      </c>
      <c r="E14" s="10">
        <v>40556.799999999814</v>
      </c>
      <c r="F14" s="10">
        <v>2736732.65</v>
      </c>
      <c r="G14" s="10">
        <v>2660017.2765149279</v>
      </c>
    </row>
    <row r="15" spans="1:8" x14ac:dyDescent="0.35">
      <c r="A15" s="9" t="s">
        <v>66</v>
      </c>
      <c r="B15" s="9"/>
      <c r="C15" s="9">
        <v>1522020.96</v>
      </c>
      <c r="D15" s="9">
        <v>1356496.69</v>
      </c>
      <c r="E15" s="9">
        <v>165524.27000000002</v>
      </c>
      <c r="F15" s="9">
        <v>3856851.88</v>
      </c>
      <c r="G15" s="9">
        <v>3557098.43526702</v>
      </c>
    </row>
    <row r="16" spans="1:8" x14ac:dyDescent="0.35">
      <c r="A16" s="9" t="s">
        <v>67</v>
      </c>
      <c r="B16" s="10" t="s">
        <v>92</v>
      </c>
      <c r="C16" s="10">
        <v>8333.32</v>
      </c>
      <c r="D16" s="10"/>
      <c r="E16" s="10">
        <v>8333.32</v>
      </c>
      <c r="F16" s="10">
        <v>24999.96</v>
      </c>
      <c r="G16" s="10">
        <v>25000</v>
      </c>
    </row>
    <row r="17" spans="1:7" x14ac:dyDescent="0.35">
      <c r="A17" s="9"/>
      <c r="B17" s="10" t="s">
        <v>97</v>
      </c>
      <c r="C17" s="10"/>
      <c r="D17" s="10">
        <v>199</v>
      </c>
      <c r="E17" s="10">
        <v>-199</v>
      </c>
      <c r="F17" s="10"/>
      <c r="G17" s="10"/>
    </row>
    <row r="18" spans="1:7" x14ac:dyDescent="0.35">
      <c r="A18" s="9"/>
      <c r="B18" s="10" t="s">
        <v>28</v>
      </c>
      <c r="C18" s="10">
        <v>133333.32</v>
      </c>
      <c r="D18" s="10">
        <v>6815</v>
      </c>
      <c r="E18" s="10">
        <v>126518.32</v>
      </c>
      <c r="F18" s="10">
        <v>399999.96</v>
      </c>
      <c r="G18" s="10">
        <v>250000</v>
      </c>
    </row>
    <row r="19" spans="1:7" x14ac:dyDescent="0.35">
      <c r="A19" s="9" t="s">
        <v>71</v>
      </c>
      <c r="B19" s="9"/>
      <c r="C19" s="9">
        <v>141666.64000000001</v>
      </c>
      <c r="D19" s="9">
        <v>7014</v>
      </c>
      <c r="E19" s="9">
        <v>134652.64000000001</v>
      </c>
      <c r="F19" s="9">
        <v>424999.92000000004</v>
      </c>
      <c r="G19" s="9">
        <f>SUM(G16:G18)</f>
        <v>275000</v>
      </c>
    </row>
    <row r="20" spans="1:7" x14ac:dyDescent="0.35">
      <c r="A20" s="9" t="s">
        <v>72</v>
      </c>
      <c r="B20" s="10" t="s">
        <v>28</v>
      </c>
      <c r="C20" s="10"/>
      <c r="D20" s="10">
        <v>0</v>
      </c>
      <c r="E20" s="10">
        <v>0</v>
      </c>
      <c r="F20" s="10"/>
      <c r="G20" s="10"/>
    </row>
    <row r="21" spans="1:7" x14ac:dyDescent="0.35">
      <c r="A21" s="9" t="s">
        <v>73</v>
      </c>
      <c r="B21" s="9"/>
      <c r="C21" s="9"/>
      <c r="D21" s="9">
        <v>0</v>
      </c>
      <c r="E21" s="9">
        <v>0</v>
      </c>
      <c r="F21" s="9"/>
      <c r="G21" s="9"/>
    </row>
    <row r="22" spans="1:7" x14ac:dyDescent="0.35">
      <c r="A22" s="3" t="s">
        <v>43</v>
      </c>
      <c r="B22" s="3"/>
      <c r="C22" s="3">
        <f>C8+C11+C15+C19</f>
        <v>-871697.27999999991</v>
      </c>
      <c r="D22" s="3">
        <f t="shared" ref="D22:G22" si="0">D8+D11+D15+D19</f>
        <v>-1165814.3500000001</v>
      </c>
      <c r="E22" s="3">
        <f t="shared" si="0"/>
        <v>294117.06999999995</v>
      </c>
      <c r="F22" s="3">
        <f t="shared" si="0"/>
        <v>-930640.28999999992</v>
      </c>
      <c r="G22" s="3">
        <f t="shared" si="0"/>
        <v>-1380393.60473298</v>
      </c>
    </row>
    <row r="23" spans="1:7" x14ac:dyDescent="0.35">
      <c r="A23" s="45"/>
      <c r="B23" s="45"/>
      <c r="C23" s="45"/>
      <c r="D23" s="45"/>
      <c r="E23" s="45"/>
      <c r="F23" s="45"/>
      <c r="G23" s="45"/>
    </row>
    <row r="24" spans="1:7" x14ac:dyDescent="0.35">
      <c r="A24" s="45"/>
      <c r="B24" s="45"/>
      <c r="C24" s="45"/>
      <c r="D24" s="45"/>
      <c r="E24" s="45"/>
      <c r="F24" s="45"/>
      <c r="G24" s="45"/>
    </row>
    <row r="25" spans="1:7" x14ac:dyDescent="0.35">
      <c r="A25" s="30" t="s">
        <v>98</v>
      </c>
      <c r="E25" s="11"/>
    </row>
    <row r="26" spans="1:7" ht="15.5" x14ac:dyDescent="0.35">
      <c r="A26" s="46"/>
    </row>
    <row r="27" spans="1:7" ht="29.5" customHeight="1" x14ac:dyDescent="0.35">
      <c r="A27" s="10"/>
      <c r="B27" s="10"/>
      <c r="C27" s="3">
        <v>2021</v>
      </c>
      <c r="D27" s="8">
        <v>2022</v>
      </c>
      <c r="E27" s="8">
        <v>2023</v>
      </c>
      <c r="F27" s="8" t="s">
        <v>43</v>
      </c>
    </row>
    <row r="28" spans="1:7" x14ac:dyDescent="0.35">
      <c r="A28" s="47" t="s">
        <v>53</v>
      </c>
      <c r="B28" s="47" t="s">
        <v>53</v>
      </c>
      <c r="C28" s="47">
        <v>-1156269.0400000024</v>
      </c>
      <c r="D28" s="47"/>
      <c r="E28" s="47"/>
      <c r="F28" s="47">
        <v>-1156269.0400000024</v>
      </c>
    </row>
    <row r="29" spans="1:7" x14ac:dyDescent="0.35">
      <c r="A29" s="47" t="s">
        <v>54</v>
      </c>
      <c r="B29" s="10"/>
      <c r="C29" s="10">
        <v>-1156269.0400000024</v>
      </c>
      <c r="D29" s="10"/>
      <c r="E29" s="10"/>
      <c r="F29" s="10">
        <v>-1156269.0400000024</v>
      </c>
    </row>
    <row r="30" spans="1:7" x14ac:dyDescent="0.35">
      <c r="A30" s="47" t="s">
        <v>55</v>
      </c>
      <c r="B30" s="10" t="s">
        <v>57</v>
      </c>
      <c r="C30" s="10">
        <v>-4056223</v>
      </c>
      <c r="D30" s="10">
        <v>-4125010</v>
      </c>
      <c r="E30" s="10">
        <v>-3665413</v>
      </c>
      <c r="F30" s="10">
        <v>-11846646</v>
      </c>
    </row>
    <row r="31" spans="1:7" x14ac:dyDescent="0.35">
      <c r="A31" s="47" t="s">
        <v>59</v>
      </c>
      <c r="B31" s="47"/>
      <c r="C31" s="47">
        <v>-4056223</v>
      </c>
      <c r="D31" s="47">
        <v>-4125010</v>
      </c>
      <c r="E31" s="47">
        <v>-3665413</v>
      </c>
      <c r="F31" s="47">
        <v>-11846646</v>
      </c>
    </row>
    <row r="32" spans="1:7" x14ac:dyDescent="0.35">
      <c r="A32" s="47" t="s">
        <v>60</v>
      </c>
      <c r="B32" s="10" t="s">
        <v>61</v>
      </c>
      <c r="C32" s="10">
        <v>1664247.2449567721</v>
      </c>
      <c r="D32" s="10">
        <v>1729392.7665706051</v>
      </c>
      <c r="E32" s="10">
        <v>1442126.7800192123</v>
      </c>
      <c r="F32" s="10">
        <v>4835766.7915465897</v>
      </c>
    </row>
    <row r="33" spans="1:7" x14ac:dyDescent="0.35">
      <c r="A33" s="47"/>
      <c r="B33" s="10" t="s">
        <v>62</v>
      </c>
      <c r="C33" s="10">
        <v>691527.59031024761</v>
      </c>
      <c r="D33" s="10">
        <v>751344.18069901993</v>
      </c>
      <c r="E33" s="10">
        <v>626539.89593486243</v>
      </c>
      <c r="F33" s="10">
        <v>2069411.6669441299</v>
      </c>
    </row>
    <row r="34" spans="1:7" x14ac:dyDescent="0.35">
      <c r="A34" s="47"/>
      <c r="B34" s="10" t="s">
        <v>65</v>
      </c>
      <c r="C34" s="10">
        <v>1201323.5999999999</v>
      </c>
      <c r="D34" s="10">
        <v>1810706.5999999999</v>
      </c>
      <c r="E34" s="10">
        <v>1810706.5999999999</v>
      </c>
      <c r="F34" s="10">
        <v>4822736.8</v>
      </c>
    </row>
    <row r="35" spans="1:7" x14ac:dyDescent="0.35">
      <c r="A35" s="47" t="s">
        <v>66</v>
      </c>
      <c r="B35" s="47"/>
      <c r="C35" s="47">
        <v>3557098.4352670191</v>
      </c>
      <c r="D35" s="47">
        <v>4291443.5472696247</v>
      </c>
      <c r="E35" s="47">
        <v>3879373.2759540742</v>
      </c>
      <c r="F35" s="47">
        <v>11727915.258490719</v>
      </c>
    </row>
    <row r="36" spans="1:7" x14ac:dyDescent="0.35">
      <c r="A36" s="47" t="s">
        <v>67</v>
      </c>
      <c r="B36" s="10" t="s">
        <v>70</v>
      </c>
      <c r="C36" s="10">
        <v>275000</v>
      </c>
      <c r="D36" s="10">
        <v>575000</v>
      </c>
      <c r="E36" s="10">
        <v>425000</v>
      </c>
      <c r="F36" s="10">
        <v>1275000</v>
      </c>
    </row>
    <row r="37" spans="1:7" ht="23.25" customHeight="1" x14ac:dyDescent="0.35">
      <c r="A37" s="47" t="s">
        <v>71</v>
      </c>
      <c r="B37" s="47"/>
      <c r="C37" s="47">
        <v>275000</v>
      </c>
      <c r="D37" s="47">
        <v>575000</v>
      </c>
      <c r="E37" s="47">
        <v>425000</v>
      </c>
      <c r="F37" s="47">
        <v>1275000</v>
      </c>
    </row>
    <row r="38" spans="1:7" ht="18.5" customHeight="1" x14ac:dyDescent="0.35">
      <c r="A38" s="47" t="s">
        <v>43</v>
      </c>
      <c r="B38" s="47"/>
      <c r="C38" s="47">
        <f>C28+C31+C35+C37</f>
        <v>-1380393.6047329837</v>
      </c>
      <c r="D38" s="47">
        <f t="shared" ref="D38:F38" si="1">D28+D31+D35+D37</f>
        <v>741433.54726962466</v>
      </c>
      <c r="E38" s="47">
        <f t="shared" si="1"/>
        <v>638960.27595407423</v>
      </c>
      <c r="F38" s="47">
        <f t="shared" si="1"/>
        <v>0.21849071606993675</v>
      </c>
    </row>
    <row r="39" spans="1:7" x14ac:dyDescent="0.35">
      <c r="A39" s="3"/>
      <c r="B39" s="3"/>
      <c r="C39" s="3"/>
      <c r="D39" s="3"/>
      <c r="E39" s="3"/>
      <c r="F39" s="3"/>
    </row>
    <row r="41" spans="1:7" x14ac:dyDescent="0.35">
      <c r="D41" s="11"/>
      <c r="E41" s="11"/>
      <c r="F41" s="11"/>
      <c r="G41" s="11"/>
    </row>
    <row r="45" spans="1:7" x14ac:dyDescent="0.35">
      <c r="C45" s="24"/>
      <c r="D45" s="24"/>
      <c r="E45" s="24"/>
      <c r="F45" s="24"/>
      <c r="G45" s="24"/>
    </row>
    <row r="46" spans="1:7" x14ac:dyDescent="0.35">
      <c r="C46" s="24"/>
      <c r="D46" s="24"/>
      <c r="E46" s="24"/>
      <c r="F46" s="24"/>
      <c r="G46" s="24"/>
    </row>
    <row r="47" spans="1:7" x14ac:dyDescent="0.35">
      <c r="C47" s="24"/>
      <c r="D47" s="24"/>
      <c r="E47" s="24"/>
      <c r="F47" s="24"/>
      <c r="G47" s="24"/>
    </row>
    <row r="48" spans="1:7" x14ac:dyDescent="0.35">
      <c r="C48" s="24"/>
      <c r="D48" s="24"/>
      <c r="E48" s="24"/>
      <c r="F48" s="24"/>
      <c r="G48" s="24"/>
    </row>
    <row r="49" spans="3:7" x14ac:dyDescent="0.35">
      <c r="C49" s="24"/>
      <c r="D49" s="24"/>
      <c r="E49" s="24"/>
      <c r="F49" s="24"/>
      <c r="G49" s="24"/>
    </row>
    <row r="50" spans="3:7" x14ac:dyDescent="0.35">
      <c r="C50" s="24"/>
      <c r="D50" s="24"/>
      <c r="E50" s="24"/>
      <c r="F50" s="24"/>
      <c r="G50" s="24"/>
    </row>
    <row r="51" spans="3:7" x14ac:dyDescent="0.35">
      <c r="C51" s="24"/>
      <c r="D51" s="24"/>
      <c r="E51" s="24"/>
      <c r="F51" s="24"/>
      <c r="G51" s="24"/>
    </row>
    <row r="52" spans="3:7" x14ac:dyDescent="0.35">
      <c r="C52" s="24"/>
      <c r="D52" s="24"/>
      <c r="E52" s="24"/>
      <c r="F52" s="24"/>
      <c r="G52" s="24"/>
    </row>
    <row r="53" spans="3:7" x14ac:dyDescent="0.35">
      <c r="C53" s="24"/>
      <c r="D53" s="24"/>
      <c r="E53" s="24"/>
      <c r="F53" s="24"/>
      <c r="G53" s="24"/>
    </row>
    <row r="54" spans="3:7" x14ac:dyDescent="0.35">
      <c r="C54" s="24"/>
      <c r="D54" s="24"/>
      <c r="E54" s="24"/>
      <c r="F54" s="24"/>
      <c r="G54" s="24"/>
    </row>
    <row r="55" spans="3:7" x14ac:dyDescent="0.35">
      <c r="C55" s="24"/>
      <c r="D55" s="24"/>
      <c r="E55" s="24"/>
      <c r="F55" s="24"/>
      <c r="G55" s="24"/>
    </row>
    <row r="56" spans="3:7" x14ac:dyDescent="0.35">
      <c r="C56" s="24"/>
      <c r="D56" s="24"/>
      <c r="E56" s="24"/>
      <c r="F56" s="24"/>
      <c r="G56" s="24"/>
    </row>
    <row r="57" spans="3:7" x14ac:dyDescent="0.35">
      <c r="C57" s="24"/>
      <c r="D57" s="24"/>
      <c r="E57" s="24"/>
      <c r="F57" s="24"/>
      <c r="G57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DFFD-5C29-4E58-A638-779A554605F7}">
  <dimension ref="A1:K38"/>
  <sheetViews>
    <sheetView topLeftCell="A4" zoomScale="60" zoomScaleNormal="60" workbookViewId="0">
      <selection activeCell="C9" sqref="C9"/>
    </sheetView>
  </sheetViews>
  <sheetFormatPr baseColWidth="10" defaultColWidth="10.90625" defaultRowHeight="14.5" x14ac:dyDescent="0.35"/>
  <cols>
    <col min="1" max="1" width="34.54296875" customWidth="1"/>
    <col min="2" max="2" width="33.7265625" customWidth="1"/>
    <col min="3" max="6" width="15.453125" customWidth="1"/>
    <col min="7" max="7" width="14.1796875" customWidth="1"/>
  </cols>
  <sheetData>
    <row r="1" spans="1:8" ht="18.5" x14ac:dyDescent="0.45">
      <c r="A1" s="2" t="s">
        <v>99</v>
      </c>
    </row>
    <row r="3" spans="1:8" ht="15.5" x14ac:dyDescent="0.35">
      <c r="A3" s="43" t="s">
        <v>95</v>
      </c>
    </row>
    <row r="5" spans="1:8" ht="29" x14ac:dyDescent="0.35">
      <c r="A5" s="10"/>
      <c r="B5" s="10"/>
      <c r="C5" s="5" t="s">
        <v>47</v>
      </c>
      <c r="D5" s="5" t="s">
        <v>48</v>
      </c>
      <c r="E5" s="6" t="s">
        <v>2</v>
      </c>
      <c r="F5" s="5" t="s">
        <v>49</v>
      </c>
      <c r="G5" s="7" t="s">
        <v>50</v>
      </c>
    </row>
    <row r="6" spans="1:8" x14ac:dyDescent="0.35">
      <c r="A6" s="10" t="s">
        <v>53</v>
      </c>
      <c r="B6" s="10" t="s">
        <v>53</v>
      </c>
      <c r="C6" s="10">
        <v>-2036204.63</v>
      </c>
      <c r="D6" s="10">
        <v>-2036204.63</v>
      </c>
      <c r="E6" s="10">
        <v>0</v>
      </c>
      <c r="F6" s="10">
        <v>-2036204.63</v>
      </c>
      <c r="G6" s="10">
        <v>-2036204.63</v>
      </c>
    </row>
    <row r="7" spans="1:8" x14ac:dyDescent="0.35">
      <c r="A7" s="48" t="s">
        <v>54</v>
      </c>
      <c r="B7" s="48"/>
      <c r="C7" s="48">
        <v>-2036204.63</v>
      </c>
      <c r="D7" s="48">
        <v>-2036204.63</v>
      </c>
      <c r="E7" s="48">
        <v>0</v>
      </c>
      <c r="F7" s="48">
        <v>-2036204.63</v>
      </c>
      <c r="G7" s="48">
        <v>-2036204.63</v>
      </c>
      <c r="H7" t="s">
        <v>80</v>
      </c>
    </row>
    <row r="8" spans="1:8" x14ac:dyDescent="0.35">
      <c r="A8" s="10" t="s">
        <v>55</v>
      </c>
      <c r="B8" s="10" t="s">
        <v>57</v>
      </c>
      <c r="C8" s="10">
        <v>-916666.5</v>
      </c>
      <c r="D8" s="10">
        <v>-312008</v>
      </c>
      <c r="E8" s="10">
        <v>-604658.5</v>
      </c>
      <c r="F8" s="10">
        <v>-916666.5</v>
      </c>
      <c r="G8" s="10">
        <v>-916666.5</v>
      </c>
    </row>
    <row r="9" spans="1:8" x14ac:dyDescent="0.35">
      <c r="A9" s="48" t="s">
        <v>59</v>
      </c>
      <c r="B9" s="48"/>
      <c r="C9" s="48">
        <v>-916666.5</v>
      </c>
      <c r="D9" s="48">
        <v>-312008</v>
      </c>
      <c r="E9" s="48">
        <v>-604658.5</v>
      </c>
      <c r="F9" s="48">
        <v>-916666.5</v>
      </c>
      <c r="G9" s="48">
        <v>-916666.5</v>
      </c>
    </row>
    <row r="10" spans="1:8" x14ac:dyDescent="0.35">
      <c r="A10" s="10" t="s">
        <v>60</v>
      </c>
      <c r="B10" s="10" t="s">
        <v>61</v>
      </c>
      <c r="C10" s="10">
        <v>379169.68000000005</v>
      </c>
      <c r="D10" s="10">
        <v>285081</v>
      </c>
      <c r="E10" s="10">
        <v>94088.680000000051</v>
      </c>
      <c r="F10" s="10">
        <v>1059258.8999999999</v>
      </c>
      <c r="G10" s="10">
        <v>799458.84822286246</v>
      </c>
    </row>
    <row r="11" spans="1:8" x14ac:dyDescent="0.35">
      <c r="A11" s="10"/>
      <c r="B11" s="10" t="s">
        <v>62</v>
      </c>
      <c r="C11" s="10">
        <v>157552.4</v>
      </c>
      <c r="D11" s="10">
        <v>119315.92000000001</v>
      </c>
      <c r="E11" s="10">
        <v>38236.479999999981</v>
      </c>
      <c r="F11" s="10">
        <v>440142.88</v>
      </c>
      <c r="G11" s="10">
        <v>332190.9364964111</v>
      </c>
    </row>
    <row r="12" spans="1:8" x14ac:dyDescent="0.35">
      <c r="A12" s="10"/>
      <c r="B12" s="10" t="s">
        <v>63</v>
      </c>
      <c r="C12" s="10"/>
      <c r="D12" s="10">
        <v>9884.1</v>
      </c>
      <c r="E12" s="10">
        <v>-9884.1</v>
      </c>
      <c r="F12" s="10"/>
      <c r="G12" s="10"/>
    </row>
    <row r="13" spans="1:8" x14ac:dyDescent="0.35">
      <c r="A13" s="10"/>
      <c r="B13" s="10" t="s">
        <v>64</v>
      </c>
      <c r="C13" s="10">
        <v>678</v>
      </c>
      <c r="D13" s="10">
        <v>-678</v>
      </c>
      <c r="E13" s="10">
        <v>-678</v>
      </c>
      <c r="F13" s="10"/>
      <c r="G13" s="10"/>
    </row>
    <row r="14" spans="1:8" x14ac:dyDescent="0.35">
      <c r="A14" s="10"/>
      <c r="B14" s="10" t="s">
        <v>65</v>
      </c>
      <c r="C14" s="10">
        <v>0</v>
      </c>
      <c r="D14" s="10">
        <v>0</v>
      </c>
      <c r="E14" s="10">
        <v>0</v>
      </c>
      <c r="F14" s="10"/>
      <c r="G14" s="10"/>
    </row>
    <row r="15" spans="1:8" x14ac:dyDescent="0.35">
      <c r="A15" s="48" t="s">
        <v>66</v>
      </c>
      <c r="B15" s="48"/>
      <c r="C15" s="48">
        <v>536722.08000000007</v>
      </c>
      <c r="D15" s="48">
        <v>414959.02</v>
      </c>
      <c r="E15" s="48">
        <v>121763.05999999976</v>
      </c>
      <c r="F15" s="48">
        <v>1499401.7799999998</v>
      </c>
      <c r="G15" s="48">
        <v>1131649.7847192734</v>
      </c>
    </row>
    <row r="16" spans="1:8" ht="23.25" customHeight="1" x14ac:dyDescent="0.35">
      <c r="A16" s="10" t="s">
        <v>67</v>
      </c>
      <c r="B16" s="10" t="s">
        <v>69</v>
      </c>
      <c r="C16" s="10"/>
      <c r="D16" s="10">
        <v>18403.330000000002</v>
      </c>
      <c r="E16" s="10">
        <v>-18403.330000000002</v>
      </c>
      <c r="F16" s="10"/>
      <c r="G16" s="10"/>
    </row>
    <row r="17" spans="1:11" ht="23.25" customHeight="1" x14ac:dyDescent="0.35">
      <c r="A17" s="10"/>
      <c r="B17" s="10" t="s">
        <v>70</v>
      </c>
      <c r="C17" s="10">
        <v>32721.32</v>
      </c>
      <c r="D17" s="10"/>
      <c r="E17" s="10">
        <v>32721.32</v>
      </c>
      <c r="F17" s="10">
        <v>568163.96</v>
      </c>
      <c r="G17" s="49">
        <v>617308</v>
      </c>
    </row>
    <row r="18" spans="1:11" x14ac:dyDescent="0.35">
      <c r="A18" s="48" t="s">
        <v>71</v>
      </c>
      <c r="B18" s="48"/>
      <c r="C18" s="48">
        <v>32721.32</v>
      </c>
      <c r="D18" s="48">
        <v>18403.330000000002</v>
      </c>
      <c r="E18" s="48">
        <v>14317.989999999998</v>
      </c>
      <c r="F18" s="48">
        <v>568163.96</v>
      </c>
      <c r="G18" s="48">
        <v>617308</v>
      </c>
    </row>
    <row r="19" spans="1:11" x14ac:dyDescent="0.35">
      <c r="A19" s="10" t="s">
        <v>74</v>
      </c>
      <c r="B19" s="10" t="s">
        <v>76</v>
      </c>
      <c r="C19" s="10">
        <v>-109900</v>
      </c>
      <c r="D19" s="10"/>
      <c r="E19" s="10">
        <v>-109900</v>
      </c>
      <c r="F19" s="10">
        <v>-329700</v>
      </c>
      <c r="G19" s="10"/>
    </row>
    <row r="20" spans="1:11" x14ac:dyDescent="0.35">
      <c r="A20" s="48" t="s">
        <v>78</v>
      </c>
      <c r="B20" s="48"/>
      <c r="C20" s="48">
        <v>-109900</v>
      </c>
      <c r="D20" s="48"/>
      <c r="E20" s="48">
        <v>-109900</v>
      </c>
      <c r="F20" s="48">
        <v>-329700</v>
      </c>
      <c r="G20" s="48"/>
    </row>
    <row r="21" spans="1:11" ht="22.5" customHeight="1" x14ac:dyDescent="0.35">
      <c r="A21" s="10" t="s">
        <v>43</v>
      </c>
      <c r="B21" s="10"/>
      <c r="C21" s="10">
        <f>C7+C9+C15+C18+C20</f>
        <v>-2493327.73</v>
      </c>
      <c r="D21" s="10">
        <f t="shared" ref="D21:G21" si="0">D7+D9+D15+D18+D20</f>
        <v>-1914850.2799999998</v>
      </c>
      <c r="E21" s="10">
        <f t="shared" si="0"/>
        <v>-578477.45000000019</v>
      </c>
      <c r="F21" s="10">
        <f t="shared" si="0"/>
        <v>-1215005.3900000001</v>
      </c>
      <c r="G21" s="10">
        <f t="shared" si="0"/>
        <v>-1203913.3452807264</v>
      </c>
    </row>
    <row r="24" spans="1:11" x14ac:dyDescent="0.35">
      <c r="A24" s="30" t="s">
        <v>98</v>
      </c>
    </row>
    <row r="26" spans="1:11" ht="31.5" customHeight="1" x14ac:dyDescent="0.35">
      <c r="A26" s="1"/>
      <c r="B26" s="1"/>
      <c r="C26" s="50">
        <v>2021</v>
      </c>
      <c r="D26" s="50">
        <v>2022</v>
      </c>
      <c r="E26" s="50" t="s">
        <v>43</v>
      </c>
    </row>
    <row r="27" spans="1:11" x14ac:dyDescent="0.35">
      <c r="A27" s="1" t="s">
        <v>53</v>
      </c>
      <c r="B27" s="1" t="s">
        <v>53</v>
      </c>
      <c r="C27" s="10">
        <v>-2036204.63</v>
      </c>
      <c r="D27" s="10"/>
      <c r="E27" s="10">
        <v>-2036204.63</v>
      </c>
    </row>
    <row r="28" spans="1:11" x14ac:dyDescent="0.35">
      <c r="A28" s="51" t="s">
        <v>54</v>
      </c>
      <c r="B28" s="51"/>
      <c r="C28" s="48">
        <v>-2036204.63</v>
      </c>
      <c r="D28" s="48"/>
      <c r="E28" s="48">
        <v>-2036204.63</v>
      </c>
    </row>
    <row r="29" spans="1:11" x14ac:dyDescent="0.35">
      <c r="A29" s="1" t="s">
        <v>55</v>
      </c>
      <c r="B29" s="1" t="s">
        <v>57</v>
      </c>
      <c r="C29" s="10">
        <v>-916666.5</v>
      </c>
      <c r="D29" s="10"/>
      <c r="E29" s="10">
        <v>-916666.5</v>
      </c>
      <c r="I29" s="11"/>
      <c r="J29" s="11"/>
      <c r="K29" s="11"/>
    </row>
    <row r="30" spans="1:11" x14ac:dyDescent="0.35">
      <c r="A30" s="51" t="s">
        <v>59</v>
      </c>
      <c r="B30" s="51"/>
      <c r="C30" s="48">
        <v>-916666.5</v>
      </c>
      <c r="D30" s="48"/>
      <c r="E30" s="48">
        <v>-916666.5</v>
      </c>
      <c r="I30" s="11"/>
      <c r="J30" s="11"/>
      <c r="K30" s="11"/>
    </row>
    <row r="31" spans="1:11" x14ac:dyDescent="0.35">
      <c r="A31" s="1" t="s">
        <v>60</v>
      </c>
      <c r="B31" s="1" t="s">
        <v>61</v>
      </c>
      <c r="C31" s="10">
        <v>799458.84822286246</v>
      </c>
      <c r="D31" s="10">
        <v>667051.49567723344</v>
      </c>
      <c r="E31" s="10">
        <v>1466510.3439000959</v>
      </c>
      <c r="I31" s="11"/>
      <c r="J31" s="11"/>
      <c r="K31" s="11"/>
    </row>
    <row r="32" spans="1:11" x14ac:dyDescent="0.35">
      <c r="A32" s="1"/>
      <c r="B32" s="1" t="s">
        <v>62</v>
      </c>
      <c r="C32" s="10">
        <v>332190.9364964111</v>
      </c>
      <c r="D32" s="10">
        <v>289804.18398390769</v>
      </c>
      <c r="E32" s="10">
        <v>621995.12048031879</v>
      </c>
      <c r="I32" s="11"/>
      <c r="J32" s="11"/>
      <c r="K32" s="11"/>
    </row>
    <row r="33" spans="1:11" x14ac:dyDescent="0.35">
      <c r="A33" s="51" t="s">
        <v>66</v>
      </c>
      <c r="B33" s="51"/>
      <c r="C33" s="48">
        <v>1131649.7847192734</v>
      </c>
      <c r="D33" s="48">
        <v>956855.67966114113</v>
      </c>
      <c r="E33" s="48">
        <v>2088505.4643804147</v>
      </c>
      <c r="I33" s="11"/>
      <c r="J33" s="11"/>
      <c r="K33" s="11"/>
    </row>
    <row r="34" spans="1:11" x14ac:dyDescent="0.35">
      <c r="A34" s="1" t="s">
        <v>67</v>
      </c>
      <c r="B34" s="1" t="s">
        <v>70</v>
      </c>
      <c r="C34" s="10">
        <v>617308</v>
      </c>
      <c r="D34" s="10">
        <v>247058</v>
      </c>
      <c r="E34" s="10">
        <v>864366</v>
      </c>
      <c r="I34" s="11"/>
      <c r="J34" s="11"/>
      <c r="K34" s="11"/>
    </row>
    <row r="35" spans="1:11" x14ac:dyDescent="0.35">
      <c r="A35" s="51" t="s">
        <v>71</v>
      </c>
      <c r="B35" s="51"/>
      <c r="C35" s="48">
        <v>617308</v>
      </c>
      <c r="D35" s="48">
        <v>247058</v>
      </c>
      <c r="E35" s="48">
        <v>864366</v>
      </c>
      <c r="I35" s="11"/>
      <c r="J35" s="11"/>
      <c r="K35" s="11"/>
    </row>
    <row r="36" spans="1:11" x14ac:dyDescent="0.35">
      <c r="A36" s="1" t="s">
        <v>74</v>
      </c>
      <c r="B36" s="1" t="s">
        <v>76</v>
      </c>
      <c r="C36" s="10"/>
      <c r="D36" s="10"/>
      <c r="E36" s="10"/>
      <c r="I36" s="11"/>
      <c r="J36" s="11"/>
      <c r="K36" s="11"/>
    </row>
    <row r="37" spans="1:11" x14ac:dyDescent="0.35">
      <c r="A37" s="51" t="s">
        <v>78</v>
      </c>
      <c r="B37" s="51"/>
      <c r="C37" s="48"/>
      <c r="D37" s="48"/>
      <c r="E37" s="48"/>
      <c r="I37" s="11"/>
      <c r="J37" s="11"/>
      <c r="K37" s="11"/>
    </row>
    <row r="38" spans="1:11" ht="18.5" customHeight="1" x14ac:dyDescent="0.35">
      <c r="A38" s="1" t="s">
        <v>43</v>
      </c>
      <c r="B38" s="1"/>
      <c r="C38" s="10">
        <f>C28+C30+C33+C35+C37</f>
        <v>-1203913.3452807264</v>
      </c>
      <c r="D38" s="10">
        <f t="shared" ref="D38:E38" si="1">D28+D30+D33+D35+D37</f>
        <v>1203913.6796611412</v>
      </c>
      <c r="E38" s="10">
        <f t="shared" si="1"/>
        <v>0.33438041480258107</v>
      </c>
      <c r="I38" s="11"/>
      <c r="J38" s="11"/>
      <c r="K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Artsrapport</vt:lpstr>
      <vt:lpstr>Tiltaksrapport T1-2021</vt:lpstr>
      <vt:lpstr>Screen Cultures</vt:lpstr>
      <vt:lpstr>Living the Nordic Model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Rønningstad Olsen</dc:creator>
  <cp:lastModifiedBy>Linda Elin Valtyrson</cp:lastModifiedBy>
  <dcterms:created xsi:type="dcterms:W3CDTF">2020-09-16T13:08:42Z</dcterms:created>
  <dcterms:modified xsi:type="dcterms:W3CDTF">2021-05-09T16:05:52Z</dcterms:modified>
</cp:coreProperties>
</file>